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isher.ASSPDOMAIN\Desktop\"/>
    </mc:Choice>
  </mc:AlternateContent>
  <xr:revisionPtr revIDLastSave="0" documentId="8_{91C80B67-9D32-4888-8AB0-2A366B9A4706}" xr6:coauthVersionLast="45" xr6:coauthVersionMax="45" xr10:uidLastSave="{00000000-0000-0000-0000-000000000000}"/>
  <bookViews>
    <workbookView xWindow="-120" yWindow="-120" windowWidth="24240" windowHeight="13140" activeTab="3" xr2:uid="{8AAD31CD-B62F-4885-927B-7304D30CE998}"/>
  </bookViews>
  <sheets>
    <sheet name="Main Menu" sheetId="13" r:id="rId1"/>
    <sheet name="SWIFRA RL" sheetId="11" r:id="rId2"/>
    <sheet name="LOPA" sheetId="2" state="hidden" r:id="rId3"/>
    <sheet name="RAM CS 5x5" sheetId="12" r:id="rId4"/>
    <sheet name="Fig. 11 Layered Insurance" sheetId="10" state="hidden" r:id="rId5"/>
    <sheet name="LOCA" sheetId="5" state="hidden" r:id="rId6"/>
    <sheet name="LOPA CS" sheetId="6" r:id="rId7"/>
    <sheet name="Striped BT - CS" sheetId="3" r:id="rId8"/>
    <sheet name="LOCA FS" sheetId="7" r:id="rId9"/>
    <sheet name="Striped BT - FS" sheetId="4" r:id="rId10"/>
    <sheet name="Striped BT - FS Draft" sheetId="1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ategoryList">[1]!Categories[Category]</definedName>
    <definedName name="cfProblem" localSheetId="4">((MAX(IFERROR(MATCH({"a","a/r"},'[2]RACI Charts'!1:1,0),0))=0) +  (MAX(IFERROR(MATCH({"a/r","r","r/c"},'[2]RACI Charts'!1:1,0),0))=0)) * (COUNTA('[2]RACI Charts'!1:1)&gt;2)</definedName>
    <definedName name="cfProblem" localSheetId="5">((MAX(IFERROR(MATCH({"a","a/r"},'[2]RACI Charts'!1:1,0),0))=0) +  (MAX(IFERROR(MATCH({"a/r","r","r/c"},'[2]RACI Charts'!1:1,0),0))=0)) * (COUNTA('[2]RACI Charts'!1:1)&gt;2)</definedName>
    <definedName name="cfProblem" localSheetId="8">((MAX(IFERROR(MATCH({"a","a/r"},'[2]RACI Charts'!1:1,0),0))=0) +  (MAX(IFERROR(MATCH({"a/r","r","r/c"},'[2]RACI Charts'!1:1,0),0))=0)) * (COUNTA('[2]RACI Charts'!1:1)&gt;2)</definedName>
    <definedName name="cfProblem" localSheetId="2">((MAX(IFERROR(MATCH({"a","a/r"},'[2]RACI Charts'!1:1,0),0))=0) +  (MAX(IFERROR(MATCH({"a/r","r","r/c"},'[2]RACI Charts'!1:1,0),0))=0)) * (COUNTA('[2]RACI Charts'!1:1)&gt;2)</definedName>
    <definedName name="cfProblem" localSheetId="6">((MAX(IFERROR(MATCH({"a","a/r"},'[2]RACI Charts'!1:1,0),0))=0) +  (MAX(IFERROR(MATCH({"a/r","r","r/c"},'[2]RACI Charts'!1:1,0),0))=0)) * (COUNTA('[2]RACI Charts'!1:1)&gt;2)</definedName>
    <definedName name="cfProblem" localSheetId="3">((MAX(IFERROR(MATCH({"a","a/r"},'[2]RACI Charts'!1:1,0),0))=0) +  (MAX(IFERROR(MATCH({"a/r","r","r/c"},'[2]RACI Charts'!1:1,0),0))=0)) * (COUNTA('[2]RACI Charts'!1:1)&gt;2)</definedName>
    <definedName name="cfProblem" localSheetId="1">((MAX(IFERROR(MATCH({"a","a/r"},'[3]RACI Charts'!1:1,0),0))=0) +  (MAX(IFERROR(MATCH({"a/r","r","r/c"},'[3]RACI Charts'!1:1,0),0))=0)) * (COUNTA('[3]RACI Charts'!1:1)&gt;2)</definedName>
    <definedName name="cfProblem">((MAX(IFERROR(MATCH({"a","a/r"},'[2]RACI Charts'!1:1,0),0))=0) +  (MAX(IFERROR(MATCH({"a/r","r","r/c"},'[2]RACI Charts'!1:1,0),0))=0)) * (COUNTA('[2]RACI Charts'!1:1)&gt;2)</definedName>
    <definedName name="EmployeeList">[1]!Employees[Employee]</definedName>
    <definedName name="FlagPercent" localSheetId="1">'[4]Project Tracker'!$F$2</definedName>
    <definedName name="FlagPercent">'[1]Project Tracker'!$F$2</definedName>
    <definedName name="lstToDoHighlights" localSheetId="1">'[5]Settings &amp; Calculations'!$E$5:$E$15</definedName>
    <definedName name="lstToDoHighlights">'[6]Settings &amp; Calculations'!$E$5:$E$15</definedName>
    <definedName name="valHEnd" localSheetId="1">'[5]Settings &amp; Calculations'!$C$19</definedName>
    <definedName name="valHEnd">'[6]Settings &amp; Calculations'!$C$19</definedName>
    <definedName name="valHStart" localSheetId="1">'[5]Settings &amp; Calculations'!$C$18</definedName>
    <definedName name="valHStart">'[6]Settings &amp; Calculations'!$C$18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2" l="1"/>
  <c r="F6" i="12"/>
  <c r="E6" i="12"/>
  <c r="D6" i="12"/>
  <c r="C6" i="12"/>
  <c r="N10" i="11" l="1"/>
  <c r="I10" i="11"/>
  <c r="N8" i="11"/>
  <c r="I8" i="11"/>
  <c r="N6" i="11"/>
  <c r="I6" i="11"/>
  <c r="O6" i="11" s="1"/>
  <c r="O10" i="11" l="1"/>
  <c r="O8" i="11"/>
  <c r="AE13" i="4"/>
  <c r="AB21" i="4"/>
  <c r="AE10" i="4" s="1"/>
  <c r="AB25" i="4"/>
  <c r="AE16" i="4" s="1"/>
  <c r="AB23" i="4"/>
  <c r="Z4" i="7" l="1"/>
  <c r="AH5" i="7" s="1"/>
  <c r="L6" i="7"/>
  <c r="L5" i="7"/>
  <c r="P4" i="7"/>
  <c r="Q4" i="7" s="1"/>
  <c r="L4" i="7"/>
  <c r="L6" i="6"/>
  <c r="L5" i="6"/>
  <c r="P4" i="6"/>
  <c r="Q4" i="6" s="1"/>
  <c r="Y4" i="6" s="1"/>
  <c r="L4" i="6"/>
  <c r="AH6" i="7" l="1"/>
  <c r="Y5" i="6"/>
  <c r="Y6" i="6"/>
  <c r="AH4" i="7"/>
  <c r="L6" i="5" l="1"/>
  <c r="L5" i="5"/>
  <c r="P4" i="5"/>
  <c r="Q4" i="5" s="1"/>
  <c r="X4" i="5" s="1"/>
  <c r="L4" i="5"/>
  <c r="S25" i="4"/>
  <c r="E26" i="4" s="1"/>
  <c r="S23" i="4"/>
  <c r="E24" i="4" s="1"/>
  <c r="S21" i="4"/>
  <c r="E22" i="4" s="1"/>
  <c r="X4" i="2"/>
  <c r="T11" i="3"/>
  <c r="T19" i="3" s="1"/>
  <c r="P4" i="2"/>
  <c r="S26" i="3"/>
  <c r="S24" i="3"/>
  <c r="S22" i="3"/>
  <c r="AB26" i="3" l="1"/>
  <c r="AB24" i="3"/>
  <c r="AE14" i="3" s="1"/>
  <c r="AB22" i="3"/>
  <c r="W26" i="4"/>
  <c r="W24" i="4"/>
  <c r="W22" i="4"/>
  <c r="W25" i="3" l="1"/>
  <c r="AE11" i="3"/>
  <c r="W23" i="3"/>
  <c r="AE17" i="3"/>
  <c r="W27" i="3"/>
  <c r="E27" i="3"/>
  <c r="E25" i="3"/>
  <c r="E23" i="3"/>
  <c r="AA6" i="2"/>
  <c r="L6" i="2"/>
  <c r="AA5" i="2"/>
  <c r="L5" i="2"/>
  <c r="AA4" i="2"/>
  <c r="L4" i="2"/>
  <c r="W23" i="1" l="1"/>
  <c r="S22" i="1"/>
  <c r="E23" i="1" s="1"/>
  <c r="W21" i="1"/>
  <c r="S20" i="1"/>
  <c r="E21" i="1" s="1"/>
  <c r="W19" i="1"/>
  <c r="S18" i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Georgi Popov</author>
  </authors>
  <commentList>
    <comment ref="B3" authorId="0" shapeId="0" xr:uid="{114E11DA-A814-48DA-9B16-FBBB25C74A08}">
      <text>
        <r>
          <rPr>
            <b/>
            <sz val="8"/>
            <color indexed="81"/>
            <rFont val="Tahoma"/>
            <family val="2"/>
          </rPr>
          <t>Georgi Popov:</t>
        </r>
        <r>
          <rPr>
            <sz val="8"/>
            <color indexed="81"/>
            <rFont val="Tahoma"/>
            <family val="2"/>
          </rPr>
          <t xml:space="preserve">
Enter short Hazard Description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Georgi Popov</author>
    <author>tc={6E8E489B-6532-40E6-93C6-CDBD0E2A9422}</author>
  </authors>
  <commentList>
    <comment ref="Y21" authorId="0" shapeId="0" xr:uid="{B0A41878-CA07-4749-AEAD-72A06647754A}">
      <text>
        <r>
          <rPr>
            <b/>
            <sz val="9"/>
            <color indexed="81"/>
            <rFont val="Tahoma"/>
            <family val="2"/>
          </rPr>
          <t>Return to work</t>
        </r>
      </text>
    </comment>
    <comment ref="AA21" authorId="1" shapeId="0" xr:uid="{6E8E489B-6532-40E6-93C6-CDBD0E2A9422}">
      <text>
        <t>[Threaded comment]
Your version of Excel allows you to read this threaded comment; however, any edits to it will get removed if the file is opened in a newer version of Excel. Learn more: https://go.microsoft.com/fwlink/?linkid=870924
Comment:
    Layered insurance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Georgi Popov</author>
    <author>tc={F2D73E31-7E9D-4DC7-B5CF-2D4CA3C45191}</author>
  </authors>
  <commentList>
    <comment ref="W20" authorId="0" shapeId="0" xr:uid="{8C2A335A-3938-4D1E-B804-D71C6DDBDF4D}">
      <text>
        <r>
          <rPr>
            <sz val="9"/>
            <color indexed="81"/>
            <rFont val="Tahoma"/>
            <family val="2"/>
          </rPr>
          <t xml:space="preserve">Isolation in O2 enriched atmosphere.
</t>
        </r>
      </text>
    </comment>
    <comment ref="Y20" authorId="0" shapeId="0" xr:uid="{C2212ABD-C425-4779-ACC6-602647B4A59C}">
      <text>
        <r>
          <rPr>
            <b/>
            <sz val="9"/>
            <color indexed="81"/>
            <rFont val="Tahoma"/>
            <family val="2"/>
          </rPr>
          <t xml:space="preserve">Return to work, Temp workers. Business continuity plans. </t>
        </r>
      </text>
    </comment>
    <comment ref="AA20" authorId="1" shapeId="0" xr:uid="{F2D73E31-7E9D-4DC7-B5CF-2D4CA3C45191}">
      <text>
        <t>[Threaded comment]
Your version of Excel allows you to read this threaded comment; however, any edits to it will get removed if the file is opened in a newer version of Excel. Learn more: https://go.microsoft.com/fwlink/?linkid=870924
Comment:
    Layered insurance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Georgi Popov</author>
  </authors>
  <commentList>
    <comment ref="W17" authorId="0" shapeId="0" xr:uid="{88F62BE2-1F6E-4093-A7CD-68A92D9AC000}">
      <text>
        <r>
          <rPr>
            <b/>
            <sz val="9"/>
            <color indexed="81"/>
            <rFont val="Tahoma"/>
            <family val="2"/>
          </rPr>
          <t>Georgi Popov:</t>
        </r>
        <r>
          <rPr>
            <sz val="9"/>
            <color indexed="81"/>
            <rFont val="Tahoma"/>
            <family val="2"/>
          </rPr>
          <t xml:space="preserve">
Nitrogen Blanket: http://www.biodieselmagazine.com/articles/1709/playing-it-safe-with-methanol
</t>
        </r>
      </text>
    </comment>
    <comment ref="Y17" authorId="0" shapeId="0" xr:uid="{76BA5986-75B7-44E7-AB0E-04234EC8BA25}">
      <text>
        <r>
          <rPr>
            <b/>
            <sz val="9"/>
            <color indexed="81"/>
            <rFont val="Tahoma"/>
            <family val="2"/>
          </rPr>
          <t>Georgi Popov:</t>
        </r>
        <r>
          <rPr>
            <sz val="9"/>
            <color indexed="81"/>
            <rFont val="Tahoma"/>
            <family val="2"/>
          </rPr>
          <t xml:space="preserve">
EPCRA</t>
        </r>
      </text>
    </comment>
  </commentList>
</comments>
</file>

<file path=xl/sharedStrings.xml><?xml version="1.0" encoding="utf-8"?>
<sst xmlns="http://schemas.openxmlformats.org/spreadsheetml/2006/main" count="527" uniqueCount="213">
  <si>
    <t>Striped Bow Tie – Future State</t>
  </si>
  <si>
    <t>Preventive</t>
  </si>
  <si>
    <t>Mitigative</t>
  </si>
  <si>
    <t>Hazards</t>
  </si>
  <si>
    <t>Causes</t>
  </si>
  <si>
    <t>Scenario</t>
  </si>
  <si>
    <t>Consequences</t>
  </si>
  <si>
    <t>Layers of Prevention</t>
  </si>
  <si>
    <t>Elimination</t>
  </si>
  <si>
    <t>Substitution</t>
  </si>
  <si>
    <t xml:space="preserve">(Layers 1,2,3...) </t>
  </si>
  <si>
    <t>Engineering Single</t>
  </si>
  <si>
    <t>Warning</t>
  </si>
  <si>
    <t>PPE</t>
  </si>
  <si>
    <t>HAZ #3</t>
  </si>
  <si>
    <t>HAZ #1</t>
  </si>
  <si>
    <t>Engineering Multiple</t>
  </si>
  <si>
    <t>Administrative</t>
  </si>
  <si>
    <t xml:space="preserve">Financial </t>
  </si>
  <si>
    <t>C# 3 - Environmental Damage</t>
  </si>
  <si>
    <t>HAZ #2</t>
  </si>
  <si>
    <t>AE</t>
  </si>
  <si>
    <t>Sub</t>
  </si>
  <si>
    <t>Wrn</t>
  </si>
  <si>
    <t>Adm</t>
  </si>
  <si>
    <t>Total RR</t>
  </si>
  <si>
    <t>Fin</t>
  </si>
  <si>
    <t>% RR</t>
  </si>
  <si>
    <t>C# 1</t>
  </si>
  <si>
    <t>C# 2</t>
  </si>
  <si>
    <t>C# 3</t>
  </si>
  <si>
    <t>Figure 14 – Striped Bow Tie – Future State</t>
  </si>
  <si>
    <t>Protection Factor (PF)</t>
  </si>
  <si>
    <t>Multiplier</t>
  </si>
  <si>
    <t>Engineering - Multiple</t>
  </si>
  <si>
    <t>Engineering - Single</t>
  </si>
  <si>
    <t>No Controls</t>
  </si>
  <si>
    <t>Layers of Mitigation</t>
  </si>
  <si>
    <t>Toxic gas</t>
  </si>
  <si>
    <t>Combustible Dust Explosion</t>
  </si>
  <si>
    <t>C# 2 - Property Damage</t>
  </si>
  <si>
    <t>P</t>
  </si>
  <si>
    <t>E</t>
  </si>
  <si>
    <t>Layers of Protection Analysis – Current State and Future State</t>
  </si>
  <si>
    <t xml:space="preserve">Event </t>
  </si>
  <si>
    <t>Cause</t>
  </si>
  <si>
    <t>Current Layers of Protection (LOP)</t>
  </si>
  <si>
    <t>Current State (CS) - Existing LOP</t>
  </si>
  <si>
    <t>Additional LOP</t>
  </si>
  <si>
    <t>Future State (FS) - After Additional LOP</t>
  </si>
  <si>
    <t>Severity</t>
  </si>
  <si>
    <t>Likelihood</t>
  </si>
  <si>
    <t>Risk Level</t>
  </si>
  <si>
    <t xml:space="preserve"> Explosion-proof equipment </t>
  </si>
  <si>
    <t>Visual inspection</t>
  </si>
  <si>
    <t xml:space="preserve"> Layers of Protection Analysis – Current State and Future State</t>
  </si>
  <si>
    <t>Developed by: Georgi Popov, PhD, QEP, SMS, CMC and 
Bruce Lyon | Vice President | CSP | P.E.| ARM | CHMM</t>
  </si>
  <si>
    <t>Metal blender is not functioning properly</t>
  </si>
  <si>
    <t>Combustible dust generation</t>
  </si>
  <si>
    <t>Admin (maintenance - not effective)</t>
  </si>
  <si>
    <t>Explosion</t>
  </si>
  <si>
    <t>Toxic gases generation</t>
  </si>
  <si>
    <t>Operators and emergency personnel exposure</t>
  </si>
  <si>
    <t>None</t>
  </si>
  <si>
    <t xml:space="preserve"> Local Exhaust Ventilation </t>
  </si>
  <si>
    <t>Enclose the blender</t>
  </si>
  <si>
    <t>Dust concentration monitoring</t>
  </si>
  <si>
    <t>Warning Alarm</t>
  </si>
  <si>
    <t>Toxic gases monitoring</t>
  </si>
  <si>
    <t>House keeping</t>
  </si>
  <si>
    <t>Inert gas</t>
  </si>
  <si>
    <t>Warning Alarm (local)</t>
  </si>
  <si>
    <t>Comb. Dust</t>
  </si>
  <si>
    <t>C# 1 - Injury/Illness Fatalities</t>
  </si>
  <si>
    <t>Eng. M</t>
  </si>
  <si>
    <t>Eng. S</t>
  </si>
  <si>
    <t>Eng.</t>
  </si>
  <si>
    <t>EHS</t>
  </si>
  <si>
    <t>Figure – Striped Bow Tie – Current State</t>
  </si>
  <si>
    <t>Combined Consequences</t>
  </si>
  <si>
    <t>Ignition</t>
  </si>
  <si>
    <t xml:space="preserve">Explosion &amp; Toxic gas release: (Explosive concentration of combustible dust &amp; ignition source.) </t>
  </si>
  <si>
    <t>Ignition source (sparks from blender)</t>
  </si>
  <si>
    <t>Workers exposure. Potential combustible dust accumulation</t>
  </si>
  <si>
    <t>Potential minor fire</t>
  </si>
  <si>
    <t xml:space="preserve">Hospitalizations </t>
  </si>
  <si>
    <t>Combined Risks</t>
  </si>
  <si>
    <t>S</t>
  </si>
  <si>
    <t>L</t>
  </si>
  <si>
    <t>Risk Sum</t>
  </si>
  <si>
    <t>Total Risk</t>
  </si>
  <si>
    <t>Striped Bow Tie – Current State</t>
  </si>
  <si>
    <t>People</t>
  </si>
  <si>
    <t>Property</t>
  </si>
  <si>
    <t xml:space="preserve">Environment </t>
  </si>
  <si>
    <t>Combined Risks FS</t>
  </si>
  <si>
    <t>Total Risk FS</t>
  </si>
  <si>
    <t>Top Event</t>
  </si>
  <si>
    <t>LOMA</t>
  </si>
  <si>
    <t>Layers of Controls Analysis (LOCA)</t>
  </si>
  <si>
    <t>Water deluge system</t>
  </si>
  <si>
    <t>Eng. Layers</t>
  </si>
  <si>
    <t xml:space="preserve">Automatic fire control system </t>
  </si>
  <si>
    <t xml:space="preserve">Inconsistent natural ventilation </t>
  </si>
  <si>
    <t>Admin Layers</t>
  </si>
  <si>
    <t>Admin (water spray- not effective)</t>
  </si>
  <si>
    <t>Toxic gases generation &amp; Hydrogen</t>
  </si>
  <si>
    <t xml:space="preserve"> EPCRA </t>
  </si>
  <si>
    <t>Business Continuity Plan</t>
  </si>
  <si>
    <t>Evacuation Plans</t>
  </si>
  <si>
    <t>Financial Layers</t>
  </si>
  <si>
    <t>1st Layer 100K retention</t>
  </si>
  <si>
    <t>2nd Layer 500K to primary carrier</t>
  </si>
  <si>
    <t>3rd Layer 1 M to Excess Carrier</t>
  </si>
  <si>
    <t>RR</t>
  </si>
  <si>
    <t>CS C</t>
  </si>
  <si>
    <t>Combined Risks Mitigation</t>
  </si>
  <si>
    <t>F RM</t>
  </si>
  <si>
    <t>E RM</t>
  </si>
  <si>
    <t>A RM</t>
  </si>
  <si>
    <t>Figure – Striped Bow Tie – Future State</t>
  </si>
  <si>
    <t>Risk Reduction LOMA</t>
  </si>
  <si>
    <t>Residual Risk</t>
  </si>
  <si>
    <t>What If?</t>
  </si>
  <si>
    <t>Risk Level Acceptable (Y/N)</t>
  </si>
  <si>
    <t>Additional Controls</t>
  </si>
  <si>
    <t>L 2</t>
  </si>
  <si>
    <t>Risk Level 2</t>
  </si>
  <si>
    <t>High</t>
  </si>
  <si>
    <t>Serious</t>
  </si>
  <si>
    <t>Medium</t>
  </si>
  <si>
    <t>Low</t>
  </si>
  <si>
    <t>Layered $ Mitigation</t>
  </si>
  <si>
    <t>$ Amount</t>
  </si>
  <si>
    <t>First Layer (Retention)</t>
  </si>
  <si>
    <t>Second Layer</t>
  </si>
  <si>
    <t>Third Layer</t>
  </si>
  <si>
    <t>Figure 11. Layered Financial Mitigation</t>
  </si>
  <si>
    <t>Figure 12. Hazard-by-hazard LOPA worksheet</t>
  </si>
  <si>
    <t>Figure 13. LOPA with combined risks consequences and risk summation</t>
  </si>
  <si>
    <t>Figure 15. Layers of Control Analysis example</t>
  </si>
  <si>
    <t>Figure 16. Striped Bow-tie Model with Layers of Control Analysis</t>
  </si>
  <si>
    <t xml:space="preserve">Figure 17. Expanded LOCA with additional controls </t>
  </si>
  <si>
    <t>Low RH</t>
  </si>
  <si>
    <t>Chlorine</t>
  </si>
  <si>
    <t>Multiple Operators Exposed</t>
  </si>
  <si>
    <t>C# 1 - Serious Illness/ Fatalities</t>
  </si>
  <si>
    <t>C# 2 - Financial Losses</t>
  </si>
  <si>
    <t>C# 3 - Loss of productivity</t>
  </si>
  <si>
    <t>SARS-CoV2 exposed operator</t>
  </si>
  <si>
    <t xml:space="preserve">Workers exposure. </t>
  </si>
  <si>
    <t xml:space="preserve">Potential SARS-CoV2 </t>
  </si>
  <si>
    <t>Admin (Clean w/Bleach)</t>
  </si>
  <si>
    <t>Low RH=11%</t>
  </si>
  <si>
    <t>HVAC not properly operating</t>
  </si>
  <si>
    <t>Minor respiratory irritation</t>
  </si>
  <si>
    <t>Chlorine exposure</t>
  </si>
  <si>
    <t>Cleaning w/Bleach</t>
  </si>
  <si>
    <t>TI Camera - T Check</t>
  </si>
  <si>
    <t>Increase RH to 50-55%</t>
  </si>
  <si>
    <t xml:space="preserve"> Ventilation w/MERV 14-16 </t>
  </si>
  <si>
    <t>Separation 2 teams/2 shifts</t>
  </si>
  <si>
    <t>Substitute Bleach w/Less toxic</t>
  </si>
  <si>
    <t>Deep clean between shifts</t>
  </si>
  <si>
    <t>Serious Illness and or Fatalities</t>
  </si>
  <si>
    <t>Financial Losses</t>
  </si>
  <si>
    <t>Loss of productivity</t>
  </si>
  <si>
    <t>Quarantine &amp; Return to Work</t>
  </si>
  <si>
    <t>Temp. Workers</t>
  </si>
  <si>
    <t>Isolation???</t>
  </si>
  <si>
    <t>SARS-CoV2</t>
  </si>
  <si>
    <t>Social Distancing/Warning</t>
  </si>
  <si>
    <t>Structured What-if Risk Assessment (SWIFRA)</t>
  </si>
  <si>
    <t>#</t>
  </si>
  <si>
    <t xml:space="preserve">How? </t>
  </si>
  <si>
    <t>Why?</t>
  </si>
  <si>
    <t>Current Controls</t>
  </si>
  <si>
    <t>S 2</t>
  </si>
  <si>
    <r>
      <t xml:space="preserve">…we outsource 1/2 of our production to Asia?                   </t>
    </r>
    <r>
      <rPr>
        <b/>
        <sz val="11"/>
        <color theme="1"/>
        <rFont val="Calibri"/>
        <family val="2"/>
        <scheme val="minor"/>
      </rPr>
      <t xml:space="preserve">Answer: We'll save $$$. </t>
    </r>
  </si>
  <si>
    <t>We can hire 2 operators for the same salary.</t>
  </si>
  <si>
    <t>We want to diversify our supply chain</t>
  </si>
  <si>
    <t>1 shift operation in our Midwest facility</t>
  </si>
  <si>
    <t>N</t>
  </si>
  <si>
    <t>Design unique connections for each chemical. Upgrade chemical unloading and transfer equipment with chemical portal separation, signage, locks, and fittings; update procedures and training.</t>
  </si>
  <si>
    <r>
      <t xml:space="preserve">...the operator is exposed to SARS CoV?                                 </t>
    </r>
    <r>
      <rPr>
        <b/>
        <sz val="11"/>
        <color theme="1"/>
        <rFont val="Calibri"/>
        <family val="2"/>
        <scheme val="minor"/>
      </rPr>
      <t>Answer: Probable death or severe illness</t>
    </r>
  </si>
  <si>
    <t>Traveled to Asia to train operators there</t>
  </si>
  <si>
    <t>Diversify production and save $$$</t>
  </si>
  <si>
    <t>Training and Good Hygiene practices</t>
  </si>
  <si>
    <t>Y</t>
  </si>
  <si>
    <t xml:space="preserve">Temperature check upon return. </t>
  </si>
  <si>
    <t>Temperature check every day.</t>
  </si>
  <si>
    <r>
      <t xml:space="preserve">…multiple operators become ill due to SARS CoV2 exposure?                       </t>
    </r>
    <r>
      <rPr>
        <b/>
        <sz val="11"/>
        <color theme="1"/>
        <rFont val="Calibri"/>
        <family val="2"/>
        <scheme val="minor"/>
      </rPr>
      <t>Answer: Possible multiple fatalities and illnesses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business interruption</t>
    </r>
  </si>
  <si>
    <t>Emerging risk!</t>
  </si>
  <si>
    <t>None (Inherent risk)</t>
  </si>
  <si>
    <t>Bleach disinfection every day</t>
  </si>
  <si>
    <t>Developed by: Georgi Popov, Ph.D., CSP, QEP, SMS, ARM, CMC and Bruce Lyon I Vice President I CSP I P.E. I SMS I ARM I CHMM</t>
  </si>
  <si>
    <t>v. 1.0 / 7/7/18 ® 2019</t>
  </si>
  <si>
    <t>University of Central Missouri and Hays Companies of Kansas City</t>
  </si>
  <si>
    <t xml:space="preserve"> Procedural training</t>
  </si>
  <si>
    <r>
      <t>Semi-Quantitative Risk (</t>
    </r>
    <r>
      <rPr>
        <b/>
        <sz val="14"/>
        <color theme="1"/>
        <rFont val="Colonna MT"/>
        <family val="5"/>
      </rPr>
      <t>5x5</t>
    </r>
    <r>
      <rPr>
        <sz val="14"/>
        <color theme="1"/>
        <rFont val="Colonna MT"/>
        <family val="5"/>
      </rPr>
      <t>) Matrix Example - Current State</t>
    </r>
  </si>
  <si>
    <t>Hazard #</t>
  </si>
  <si>
    <t>Propability</t>
  </si>
  <si>
    <t xml:space="preserve">Risk Level CS </t>
  </si>
  <si>
    <t>1. Coronavirus Exposure</t>
  </si>
  <si>
    <t>2. Low RH=11%</t>
  </si>
  <si>
    <t>3. Chlorine exposure &lt;PEL</t>
  </si>
  <si>
    <t>Developed by: Georgi Popov, Ph.D., CSP, QEP, SMS, ARM, CMC</t>
  </si>
  <si>
    <t>our RM was not aware that median incubation period for COVID-19 is just over 5 days</t>
  </si>
  <si>
    <t>Current State (CS) - Existing LOP RL</t>
  </si>
  <si>
    <t>COVID-19: The Role of the Risk Management Process and its impact on Pandemics</t>
  </si>
  <si>
    <t>unknown incubation period for COVID-19</t>
  </si>
  <si>
    <t>We need our experienced operators to improve productivity</t>
  </si>
  <si>
    <r>
      <t xml:space="preserve">…the operator COVID 19 is undetected?                       </t>
    </r>
    <r>
      <rPr>
        <b/>
        <sz val="11"/>
        <color theme="1"/>
        <rFont val="Calibri"/>
        <family val="2"/>
        <scheme val="minor"/>
      </rPr>
      <t>Answer: Possible multiple exposures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</si>
</sst>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olonna MT"/>
      <family val="5"/>
    </font>
    <font>
      <b/>
      <sz val="14"/>
      <color theme="1"/>
      <name val="Colonna MT"/>
      <family val="5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66FF"/>
        <bgColor indexed="64"/>
      </patternFill>
    </fill>
    <fill>
      <gradientFill degree="90">
        <stop position="0">
          <color rgb="FFFFFF00"/>
        </stop>
        <stop position="1">
          <color theme="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9FF9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6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textRotation="90" wrapText="1"/>
    </xf>
    <xf numFmtId="0" fontId="0" fillId="0" borderId="8" xfId="0" applyBorder="1" applyAlignment="1">
      <alignment horizontal="center"/>
    </xf>
    <xf numFmtId="0" fontId="0" fillId="0" borderId="0" xfId="0" applyBorder="1"/>
    <xf numFmtId="0" fontId="5" fillId="2" borderId="8" xfId="0" applyFont="1" applyFill="1" applyBorder="1" applyAlignment="1">
      <alignment horizontal="center"/>
    </xf>
    <xf numFmtId="0" fontId="0" fillId="0" borderId="0" xfId="0" applyBorder="1" applyAlignment="1"/>
    <xf numFmtId="0" fontId="4" fillId="0" borderId="0" xfId="0" applyFont="1"/>
    <xf numFmtId="0" fontId="0" fillId="0" borderId="17" xfId="0" applyBorder="1" applyAlignment="1">
      <alignment horizontal="center" vertical="center"/>
    </xf>
    <xf numFmtId="0" fontId="0" fillId="17" borderId="5" xfId="0" applyFill="1" applyBorder="1"/>
    <xf numFmtId="0" fontId="0" fillId="0" borderId="0" xfId="0" applyAlignment="1">
      <alignment horizontal="center"/>
    </xf>
    <xf numFmtId="0" fontId="0" fillId="17" borderId="8" xfId="0" applyFill="1" applyBorder="1"/>
    <xf numFmtId="0" fontId="0" fillId="2" borderId="8" xfId="0" applyFill="1" applyBorder="1"/>
    <xf numFmtId="0" fontId="6" fillId="17" borderId="8" xfId="0" applyFont="1" applyFill="1" applyBorder="1"/>
    <xf numFmtId="0" fontId="0" fillId="0" borderId="8" xfId="0" applyBorder="1"/>
    <xf numFmtId="2" fontId="0" fillId="0" borderId="8" xfId="0" applyNumberFormat="1" applyBorder="1"/>
    <xf numFmtId="0" fontId="6" fillId="14" borderId="8" xfId="0" applyFont="1" applyFill="1" applyBorder="1"/>
    <xf numFmtId="0" fontId="2" fillId="9" borderId="8" xfId="0" applyFont="1" applyFill="1" applyBorder="1" applyAlignment="1">
      <alignment horizontal="center" vertical="center"/>
    </xf>
    <xf numFmtId="0" fontId="0" fillId="0" borderId="7" xfId="0" applyBorder="1"/>
    <xf numFmtId="0" fontId="0" fillId="7" borderId="8" xfId="0" applyFill="1" applyBorder="1"/>
    <xf numFmtId="0" fontId="0" fillId="0" borderId="18" xfId="0" applyBorder="1"/>
    <xf numFmtId="9" fontId="0" fillId="18" borderId="2" xfId="0" applyNumberFormat="1" applyFill="1" applyBorder="1"/>
    <xf numFmtId="9" fontId="0" fillId="0" borderId="17" xfId="0" applyNumberFormat="1" applyBorder="1"/>
    <xf numFmtId="0" fontId="0" fillId="0" borderId="17" xfId="0" applyBorder="1" applyAlignment="1">
      <alignment horizontal="center"/>
    </xf>
    <xf numFmtId="0" fontId="0" fillId="14" borderId="8" xfId="0" applyFill="1" applyBorder="1"/>
    <xf numFmtId="0" fontId="2" fillId="15" borderId="8" xfId="0" applyFont="1" applyFill="1" applyBorder="1" applyAlignment="1">
      <alignment horizontal="center" vertical="center"/>
    </xf>
    <xf numFmtId="2" fontId="0" fillId="17" borderId="8" xfId="0" applyNumberFormat="1" applyFill="1" applyBorder="1"/>
    <xf numFmtId="0" fontId="0" fillId="19" borderId="8" xfId="0" applyFill="1" applyBorder="1"/>
    <xf numFmtId="9" fontId="0" fillId="0" borderId="19" xfId="0" applyNumberFormat="1" applyBorder="1"/>
    <xf numFmtId="0" fontId="2" fillId="16" borderId="8" xfId="0" applyFont="1" applyFill="1" applyBorder="1" applyAlignment="1">
      <alignment horizontal="center" vertical="center"/>
    </xf>
    <xf numFmtId="9" fontId="0" fillId="0" borderId="20" xfId="0" applyNumberFormat="1" applyBorder="1"/>
    <xf numFmtId="0" fontId="0" fillId="0" borderId="0" xfId="0" applyAlignment="1">
      <alignment horizontal="center"/>
    </xf>
    <xf numFmtId="0" fontId="7" fillId="21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0" fillId="24" borderId="2" xfId="0" applyFill="1" applyBorder="1" applyAlignment="1">
      <alignment horizontal="center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0" fillId="24" borderId="22" xfId="0" applyFill="1" applyBorder="1" applyAlignment="1">
      <alignment horizontal="center" vertical="center" wrapText="1"/>
    </xf>
    <xf numFmtId="0" fontId="12" fillId="26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4" xfId="0" applyBorder="1" applyAlignment="1">
      <alignment horizontal="center" vertical="top" wrapText="1"/>
    </xf>
    <xf numFmtId="0" fontId="0" fillId="0" borderId="22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12" fillId="25" borderId="3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26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/>
    <xf numFmtId="2" fontId="0" fillId="2" borderId="8" xfId="0" applyNumberFormat="1" applyFill="1" applyBorder="1"/>
    <xf numFmtId="0" fontId="3" fillId="25" borderId="38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12" fillId="25" borderId="40" xfId="0" applyFont="1" applyFill="1" applyBorder="1" applyAlignment="1">
      <alignment horizontal="center" vertical="center" wrapText="1"/>
    </xf>
    <xf numFmtId="0" fontId="13" fillId="25" borderId="39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 wrapText="1"/>
    </xf>
    <xf numFmtId="0" fontId="12" fillId="25" borderId="8" xfId="0" applyFont="1" applyFill="1" applyBorder="1" applyAlignment="1">
      <alignment horizontal="center" vertical="center" wrapText="1"/>
    </xf>
    <xf numFmtId="0" fontId="13" fillId="25" borderId="48" xfId="0" applyFont="1" applyFill="1" applyBorder="1" applyAlignment="1">
      <alignment horizontal="center" vertical="center" wrapText="1"/>
    </xf>
    <xf numFmtId="0" fontId="0" fillId="27" borderId="22" xfId="0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5" fillId="2" borderId="53" xfId="0" applyNumberFormat="1" applyFont="1" applyFill="1" applyBorder="1" applyAlignment="1">
      <alignment horizontal="center" vertical="center" wrapText="1"/>
    </xf>
    <xf numFmtId="164" fontId="0" fillId="17" borderId="2" xfId="0" applyNumberForma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top" wrapText="1"/>
    </xf>
    <xf numFmtId="0" fontId="0" fillId="27" borderId="34" xfId="0" applyFill="1" applyBorder="1" applyAlignment="1">
      <alignment horizontal="center" vertical="top" wrapText="1"/>
    </xf>
    <xf numFmtId="164" fontId="0" fillId="17" borderId="32" xfId="0" applyNumberFormat="1" applyFill="1" applyBorder="1" applyAlignment="1">
      <alignment horizontal="center" vertical="center" wrapText="1"/>
    </xf>
    <xf numFmtId="0" fontId="6" fillId="2" borderId="7" xfId="0" applyFont="1" applyFill="1" applyBorder="1"/>
    <xf numFmtId="4" fontId="5" fillId="2" borderId="8" xfId="0" applyNumberFormat="1" applyFont="1" applyFill="1" applyBorder="1" applyAlignment="1">
      <alignment horizontal="center"/>
    </xf>
    <xf numFmtId="4" fontId="0" fillId="0" borderId="0" xfId="0" applyNumberFormat="1"/>
    <xf numFmtId="4" fontId="5" fillId="7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22" borderId="8" xfId="0" applyNumberFormat="1" applyFill="1" applyBorder="1"/>
    <xf numFmtId="0" fontId="2" fillId="2" borderId="0" xfId="0" applyFont="1" applyFill="1"/>
    <xf numFmtId="0" fontId="11" fillId="0" borderId="0" xfId="0" applyFont="1" applyAlignment="1">
      <alignment horizontal="left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/>
    <xf numFmtId="165" fontId="0" fillId="0" borderId="2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17" borderId="7" xfId="0" applyFont="1" applyFill="1" applyBorder="1"/>
    <xf numFmtId="9" fontId="0" fillId="18" borderId="0" xfId="0" applyNumberFormat="1" applyFill="1" applyBorder="1"/>
    <xf numFmtId="9" fontId="0" fillId="0" borderId="0" xfId="0" applyNumberFormat="1" applyBorder="1"/>
    <xf numFmtId="0" fontId="0" fillId="0" borderId="18" xfId="0" applyBorder="1" applyAlignment="1">
      <alignment vertical="top" wrapText="1"/>
    </xf>
    <xf numFmtId="0" fontId="0" fillId="30" borderId="1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0" fillId="30" borderId="34" xfId="0" applyFill="1" applyBorder="1" applyAlignment="1">
      <alignment horizontal="center" vertical="top" wrapText="1"/>
    </xf>
    <xf numFmtId="0" fontId="0" fillId="14" borderId="3" xfId="0" applyFill="1" applyBorder="1" applyAlignment="1">
      <alignment horizontal="center" vertical="center"/>
    </xf>
    <xf numFmtId="0" fontId="1" fillId="14" borderId="60" xfId="0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1" fillId="14" borderId="61" xfId="0" applyFont="1" applyFill="1" applyBorder="1" applyAlignment="1">
      <alignment horizontal="center" vertical="center" wrapText="1"/>
    </xf>
    <xf numFmtId="0" fontId="1" fillId="14" borderId="62" xfId="0" applyFont="1" applyFill="1" applyBorder="1" applyAlignment="1">
      <alignment horizontal="center" vertical="center"/>
    </xf>
    <xf numFmtId="0" fontId="1" fillId="31" borderId="19" xfId="0" applyFont="1" applyFill="1" applyBorder="1" applyAlignment="1">
      <alignment horizontal="center" vertical="center" wrapText="1"/>
    </xf>
    <xf numFmtId="0" fontId="1" fillId="31" borderId="19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left" vertical="top" wrapText="1"/>
    </xf>
    <xf numFmtId="0" fontId="0" fillId="17" borderId="50" xfId="0" applyFill="1" applyBorder="1" applyAlignment="1">
      <alignment horizontal="center" vertical="center"/>
    </xf>
    <xf numFmtId="0" fontId="1" fillId="17" borderId="50" xfId="0" applyFont="1" applyFill="1" applyBorder="1" applyAlignment="1">
      <alignment horizontal="center" vertical="center"/>
    </xf>
    <xf numFmtId="0" fontId="5" fillId="17" borderId="50" xfId="0" applyFont="1" applyFill="1" applyBorder="1" applyAlignment="1">
      <alignment horizontal="center" vertical="center"/>
    </xf>
    <xf numFmtId="0" fontId="0" fillId="17" borderId="54" xfId="0" applyFill="1" applyBorder="1" applyAlignment="1">
      <alignment horizontal="left" vertical="top" wrapText="1"/>
    </xf>
    <xf numFmtId="0" fontId="0" fillId="17" borderId="43" xfId="0" applyFill="1" applyBorder="1" applyAlignment="1">
      <alignment horizontal="center" vertical="center"/>
    </xf>
    <xf numFmtId="0" fontId="2" fillId="17" borderId="50" xfId="0" applyFont="1" applyFill="1" applyBorder="1" applyAlignment="1">
      <alignment horizontal="center" vertical="center"/>
    </xf>
    <xf numFmtId="9" fontId="0" fillId="17" borderId="45" xfId="0" applyNumberFormat="1" applyFill="1" applyBorder="1" applyAlignment="1">
      <alignment horizontal="center" vertical="center"/>
    </xf>
    <xf numFmtId="0" fontId="0" fillId="32" borderId="3" xfId="0" applyFill="1" applyBorder="1" applyAlignment="1">
      <alignment vertical="top"/>
    </xf>
    <xf numFmtId="0" fontId="0" fillId="32" borderId="4" xfId="0" applyFill="1" applyBorder="1" applyAlignment="1">
      <alignment vertical="top" wrapText="1"/>
    </xf>
    <xf numFmtId="0" fontId="0" fillId="32" borderId="4" xfId="0" applyFill="1" applyBorder="1" applyAlignment="1">
      <alignment horizontal="center" vertical="center"/>
    </xf>
    <xf numFmtId="0" fontId="1" fillId="32" borderId="4" xfId="0" applyFont="1" applyFill="1" applyBorder="1" applyAlignment="1">
      <alignment horizontal="center" vertical="center"/>
    </xf>
    <xf numFmtId="0" fontId="5" fillId="32" borderId="4" xfId="0" applyFont="1" applyFill="1" applyBorder="1" applyAlignment="1">
      <alignment horizontal="center" vertical="center"/>
    </xf>
    <xf numFmtId="0" fontId="2" fillId="32" borderId="4" xfId="0" applyFont="1" applyFill="1" applyBorder="1" applyAlignment="1">
      <alignment horizontal="center" vertical="center"/>
    </xf>
    <xf numFmtId="9" fontId="0" fillId="32" borderId="5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left" vertical="top" wrapText="1"/>
    </xf>
    <xf numFmtId="0" fontId="0" fillId="0" borderId="50" xfId="0" applyBorder="1" applyAlignment="1">
      <alignment vertical="top" wrapText="1"/>
    </xf>
    <xf numFmtId="0" fontId="0" fillId="0" borderId="50" xfId="0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0" borderId="54" xfId="0" applyBorder="1" applyAlignment="1">
      <alignment horizontal="left" vertical="top" wrapText="1"/>
    </xf>
    <xf numFmtId="0" fontId="0" fillId="0" borderId="43" xfId="0" applyBorder="1" applyAlignment="1">
      <alignment horizontal="center" vertical="center"/>
    </xf>
    <xf numFmtId="9" fontId="0" fillId="0" borderId="45" xfId="0" applyNumberFormat="1" applyBorder="1" applyAlignment="1">
      <alignment horizontal="center" vertical="center"/>
    </xf>
    <xf numFmtId="0" fontId="0" fillId="32" borderId="3" xfId="0" applyFill="1" applyBorder="1"/>
    <xf numFmtId="0" fontId="0" fillId="32" borderId="4" xfId="0" applyFill="1" applyBorder="1"/>
    <xf numFmtId="0" fontId="0" fillId="32" borderId="4" xfId="0" applyFill="1" applyBorder="1" applyAlignment="1">
      <alignment horizontal="center"/>
    </xf>
    <xf numFmtId="0" fontId="0" fillId="32" borderId="5" xfId="0" applyFill="1" applyBorder="1"/>
    <xf numFmtId="0" fontId="0" fillId="0" borderId="31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32" borderId="4" xfId="0" applyFill="1" applyBorder="1" applyAlignment="1">
      <alignment vertical="top"/>
    </xf>
    <xf numFmtId="0" fontId="0" fillId="32" borderId="4" xfId="0" applyFill="1" applyBorder="1" applyAlignment="1">
      <alignment horizontal="center" vertical="top"/>
    </xf>
    <xf numFmtId="0" fontId="0" fillId="32" borderId="5" xfId="0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6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9" fontId="0" fillId="0" borderId="62" xfId="0" applyNumberForma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top" wrapText="1"/>
    </xf>
    <xf numFmtId="0" fontId="0" fillId="8" borderId="2" xfId="0" applyFill="1" applyBorder="1" applyAlignment="1">
      <alignment horizontal="center" vertical="top" wrapText="1"/>
    </xf>
    <xf numFmtId="0" fontId="0" fillId="8" borderId="34" xfId="0" applyFill="1" applyBorder="1" applyAlignment="1">
      <alignment horizontal="center" vertical="top" wrapText="1"/>
    </xf>
    <xf numFmtId="0" fontId="0" fillId="8" borderId="32" xfId="0" applyFill="1" applyBorder="1" applyAlignment="1">
      <alignment horizontal="center" vertical="top" wrapText="1"/>
    </xf>
    <xf numFmtId="0" fontId="0" fillId="8" borderId="2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 vertical="center" wrapText="1"/>
    </xf>
    <xf numFmtId="0" fontId="0" fillId="32" borderId="3" xfId="0" applyFill="1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3" fillId="23" borderId="18" xfId="0" applyFont="1" applyFill="1" applyBorder="1" applyAlignment="1">
      <alignment horizontal="center" vertical="center" wrapText="1"/>
    </xf>
    <xf numFmtId="0" fontId="3" fillId="25" borderId="29" xfId="0" applyFont="1" applyFill="1" applyBorder="1" applyAlignment="1">
      <alignment horizontal="center" vertical="center" wrapText="1"/>
    </xf>
    <xf numFmtId="0" fontId="3" fillId="25" borderId="26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3" borderId="23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4" borderId="25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5" borderId="25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16" fillId="33" borderId="2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 wrapText="1"/>
    </xf>
    <xf numFmtId="164" fontId="0" fillId="0" borderId="42" xfId="0" applyNumberFormat="1" applyBorder="1" applyAlignment="1">
      <alignment horizontal="center" vertical="center" wrapText="1"/>
    </xf>
    <xf numFmtId="164" fontId="0" fillId="0" borderId="43" xfId="0" applyNumberFormat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 vertical="center" wrapText="1"/>
    </xf>
    <xf numFmtId="2" fontId="0" fillId="0" borderId="35" xfId="0" applyNumberFormat="1" applyBorder="1" applyAlignment="1">
      <alignment horizontal="center" vertical="center" wrapText="1"/>
    </xf>
    <xf numFmtId="2" fontId="0" fillId="0" borderId="45" xfId="0" applyNumberForma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24" borderId="41" xfId="0" applyFont="1" applyFill="1" applyBorder="1" applyAlignment="1">
      <alignment horizontal="center" vertical="center" textRotation="90" wrapText="1"/>
    </xf>
    <xf numFmtId="0" fontId="3" fillId="24" borderId="51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4" borderId="2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2" fillId="12" borderId="7" xfId="0" applyFont="1" applyFill="1" applyBorder="1" applyAlignment="1">
      <alignment horizontal="center" vertical="center" textRotation="90" wrapText="1"/>
    </xf>
    <xf numFmtId="0" fontId="2" fillId="12" borderId="9" xfId="0" applyFont="1" applyFill="1" applyBorder="1" applyAlignment="1">
      <alignment horizontal="center" vertical="center" textRotation="90" wrapText="1"/>
    </xf>
    <xf numFmtId="0" fontId="2" fillId="12" borderId="14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2" fillId="5" borderId="7" xfId="0" applyFont="1" applyFill="1" applyBorder="1" applyAlignment="1">
      <alignment horizontal="center" textRotation="90" wrapText="1"/>
    </xf>
    <xf numFmtId="0" fontId="2" fillId="5" borderId="9" xfId="0" applyFont="1" applyFill="1" applyBorder="1" applyAlignment="1">
      <alignment horizontal="center" textRotation="90" wrapText="1"/>
    </xf>
    <xf numFmtId="0" fontId="2" fillId="5" borderId="14" xfId="0" applyFont="1" applyFill="1" applyBorder="1" applyAlignment="1">
      <alignment horizontal="center" textRotation="90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textRotation="90" wrapText="1"/>
    </xf>
    <xf numFmtId="0" fontId="2" fillId="14" borderId="9" xfId="0" applyFont="1" applyFill="1" applyBorder="1" applyAlignment="1">
      <alignment horizontal="center" vertical="center" textRotation="90" wrapText="1"/>
    </xf>
    <xf numFmtId="0" fontId="2" fillId="14" borderId="14" xfId="0" applyFont="1" applyFill="1" applyBorder="1" applyAlignment="1">
      <alignment horizontal="center" vertical="center" textRotation="90" wrapText="1"/>
    </xf>
    <xf numFmtId="0" fontId="0" fillId="15" borderId="10" xfId="0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0" fillId="16" borderId="10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textRotation="90" wrapText="1"/>
    </xf>
    <xf numFmtId="0" fontId="2" fillId="8" borderId="0" xfId="0" applyFont="1" applyFill="1" applyAlignment="1">
      <alignment horizontal="center" vertical="center" textRotation="90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textRotation="90" wrapText="1"/>
    </xf>
    <xf numFmtId="0" fontId="2" fillId="11" borderId="9" xfId="0" applyFont="1" applyFill="1" applyBorder="1" applyAlignment="1">
      <alignment horizontal="center" textRotation="90" wrapText="1"/>
    </xf>
    <xf numFmtId="0" fontId="2" fillId="11" borderId="14" xfId="0" applyFont="1" applyFill="1" applyBorder="1" applyAlignment="1">
      <alignment horizontal="center" textRotation="90" wrapText="1"/>
    </xf>
    <xf numFmtId="164" fontId="5" fillId="28" borderId="7" xfId="0" applyNumberFormat="1" applyFont="1" applyFill="1" applyBorder="1" applyAlignment="1">
      <alignment horizontal="center" vertical="center" wrapText="1"/>
    </xf>
    <xf numFmtId="164" fontId="5" fillId="28" borderId="14" xfId="0" applyNumberFormat="1" applyFont="1" applyFill="1" applyBorder="1" applyAlignment="1">
      <alignment horizontal="center" vertical="center" wrapText="1"/>
    </xf>
    <xf numFmtId="164" fontId="2" fillId="28" borderId="7" xfId="0" applyNumberFormat="1" applyFont="1" applyFill="1" applyBorder="1" applyAlignment="1">
      <alignment horizontal="center" vertical="center" wrapText="1"/>
    </xf>
    <xf numFmtId="0" fontId="2" fillId="28" borderId="14" xfId="0" applyFont="1" applyFill="1" applyBorder="1" applyAlignment="1">
      <alignment horizontal="center" vertical="center" wrapText="1"/>
    </xf>
    <xf numFmtId="0" fontId="5" fillId="28" borderId="14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0" fillId="29" borderId="7" xfId="0" applyFill="1" applyBorder="1" applyAlignment="1">
      <alignment horizontal="center" vertical="center" textRotation="255"/>
    </xf>
    <xf numFmtId="0" fontId="0" fillId="29" borderId="9" xfId="0" applyFill="1" applyBorder="1" applyAlignment="1">
      <alignment horizontal="center" vertical="center" textRotation="255"/>
    </xf>
    <xf numFmtId="0" fontId="0" fillId="29" borderId="14" xfId="0" applyFill="1" applyBorder="1" applyAlignment="1">
      <alignment horizontal="center" vertical="center" textRotation="255"/>
    </xf>
    <xf numFmtId="0" fontId="2" fillId="13" borderId="7" xfId="0" applyFont="1" applyFill="1" applyBorder="1" applyAlignment="1">
      <alignment horizontal="center" textRotation="90" wrapText="1"/>
    </xf>
    <xf numFmtId="0" fontId="2" fillId="13" borderId="9" xfId="0" applyFont="1" applyFill="1" applyBorder="1" applyAlignment="1">
      <alignment horizontal="center" textRotation="90" wrapText="1"/>
    </xf>
    <xf numFmtId="0" fontId="2" fillId="13" borderId="14" xfId="0" applyFont="1" applyFill="1" applyBorder="1" applyAlignment="1">
      <alignment horizont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0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 wrapText="1"/>
    </xf>
    <xf numFmtId="0" fontId="2" fillId="6" borderId="0" xfId="0" applyFont="1" applyFill="1" applyAlignment="1">
      <alignment horizontal="center" vertical="center" textRotation="90" wrapText="1"/>
    </xf>
    <xf numFmtId="0" fontId="2" fillId="7" borderId="6" xfId="0" applyFont="1" applyFill="1" applyBorder="1" applyAlignment="1">
      <alignment horizontal="center" vertical="center" textRotation="90" wrapText="1"/>
    </xf>
    <xf numFmtId="0" fontId="2" fillId="7" borderId="0" xfId="0" applyFont="1" applyFill="1" applyAlignment="1">
      <alignment horizontal="center" vertical="center" textRotation="90" wrapText="1"/>
    </xf>
    <xf numFmtId="0" fontId="3" fillId="24" borderId="28" xfId="0" applyFont="1" applyFill="1" applyBorder="1" applyAlignment="1">
      <alignment horizontal="center" vertical="center" wrapText="1"/>
    </xf>
    <xf numFmtId="0" fontId="3" fillId="23" borderId="54" xfId="0" applyFont="1" applyFill="1" applyBorder="1" applyAlignment="1">
      <alignment horizontal="center" vertical="center" wrapText="1"/>
    </xf>
    <xf numFmtId="0" fontId="3" fillId="23" borderId="52" xfId="0" applyFont="1" applyFill="1" applyBorder="1" applyAlignment="1">
      <alignment horizontal="center" vertical="center" wrapText="1"/>
    </xf>
    <xf numFmtId="0" fontId="3" fillId="24" borderId="41" xfId="0" applyFont="1" applyFill="1" applyBorder="1" applyAlignment="1">
      <alignment horizontal="center" vertical="center" textRotation="45" wrapText="1"/>
    </xf>
    <xf numFmtId="0" fontId="3" fillId="24" borderId="51" xfId="0" applyFont="1" applyFill="1" applyBorder="1" applyAlignment="1">
      <alignment horizontal="center" vertical="center" textRotation="45" wrapText="1"/>
    </xf>
    <xf numFmtId="2" fontId="2" fillId="14" borderId="7" xfId="0" applyNumberFormat="1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2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</cellXfs>
  <cellStyles count="1">
    <cellStyle name="Normal" xfId="0" builtinId="0"/>
  </cellStyles>
  <dxfs count="206"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'Fig. 11 Layered Insurance'!$B$3</c:f>
              <c:strCache>
                <c:ptCount val="1"/>
                <c:pt idx="0">
                  <c:v>First Layer (Retention)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val>
            <c:numRef>
              <c:f>'Fig. 11 Layered Insurance'!$C$3</c:f>
              <c:numCache>
                <c:formatCode>"$"#,##0.00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A-4B48-BCF0-9E9BEA2C75D6}"/>
            </c:ext>
          </c:extLst>
        </c:ser>
        <c:ser>
          <c:idx val="1"/>
          <c:order val="1"/>
          <c:tx>
            <c:strRef>
              <c:f>'Fig. 11 Layered Insurance'!$B$4</c:f>
              <c:strCache>
                <c:ptCount val="1"/>
                <c:pt idx="0">
                  <c:v>Second Layer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val>
            <c:numRef>
              <c:f>'Fig. 11 Layered Insurance'!$C$4</c:f>
              <c:numCache>
                <c:formatCode>"$"#,##0.00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A-4B48-BCF0-9E9BEA2C75D6}"/>
            </c:ext>
          </c:extLst>
        </c:ser>
        <c:ser>
          <c:idx val="2"/>
          <c:order val="2"/>
          <c:tx>
            <c:strRef>
              <c:f>'Fig. 11 Layered Insurance'!$B$5</c:f>
              <c:strCache>
                <c:ptCount val="1"/>
                <c:pt idx="0">
                  <c:v>Third Layer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val>
            <c:numRef>
              <c:f>'Fig. 11 Layered Insurance'!$C$5</c:f>
              <c:numCache>
                <c:formatCode>"$"#,##0.00</c:formatCode>
                <c:ptCount val="1"/>
                <c:pt idx="0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A-4B48-BCF0-9E9BEA2C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1094168"/>
        <c:axId val="411084000"/>
        <c:axId val="0"/>
      </c:bar3DChart>
      <c:catAx>
        <c:axId val="411094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084000"/>
        <c:crosses val="autoZero"/>
        <c:auto val="1"/>
        <c:lblAlgn val="ctr"/>
        <c:lblOffset val="100"/>
        <c:noMultiLvlLbl val="0"/>
      </c:catAx>
      <c:valAx>
        <c:axId val="41108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094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Layered Financial Mitigation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'Fig. 11 Layered Insurance'!$B$3</c:f>
              <c:strCache>
                <c:ptCount val="1"/>
                <c:pt idx="0">
                  <c:v>First Layer (Retention)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val>
            <c:numRef>
              <c:f>'Fig. 11 Layered Insurance'!$C$3</c:f>
              <c:numCache>
                <c:formatCode>"$"#,##0.00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527-A04D-CDB698E2B523}"/>
            </c:ext>
          </c:extLst>
        </c:ser>
        <c:ser>
          <c:idx val="1"/>
          <c:order val="1"/>
          <c:tx>
            <c:strRef>
              <c:f>'Fig. 11 Layered Insurance'!$B$4</c:f>
              <c:strCache>
                <c:ptCount val="1"/>
                <c:pt idx="0">
                  <c:v>Second Layer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val>
            <c:numRef>
              <c:f>'Fig. 11 Layered Insurance'!$C$4</c:f>
              <c:numCache>
                <c:formatCode>"$"#,##0.00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3-4527-A04D-CDB698E2B523}"/>
            </c:ext>
          </c:extLst>
        </c:ser>
        <c:ser>
          <c:idx val="2"/>
          <c:order val="2"/>
          <c:tx>
            <c:strRef>
              <c:f>'Fig. 11 Layered Insurance'!$B$5</c:f>
              <c:strCache>
                <c:ptCount val="1"/>
                <c:pt idx="0">
                  <c:v>Third Layer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val>
            <c:numRef>
              <c:f>'Fig. 11 Layered Insurance'!$C$5</c:f>
              <c:numCache>
                <c:formatCode>"$"#,##0.00</c:formatCode>
                <c:ptCount val="1"/>
                <c:pt idx="0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3-4527-A04D-CDB698E2B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791408"/>
        <c:axId val="493801248"/>
        <c:axId val="0"/>
      </c:bar3DChart>
      <c:catAx>
        <c:axId val="49379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801248"/>
        <c:crosses val="autoZero"/>
        <c:auto val="1"/>
        <c:lblAlgn val="ctr"/>
        <c:lblOffset val="100"/>
        <c:noMultiLvlLbl val="0"/>
      </c:catAx>
      <c:valAx>
        <c:axId val="4938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9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LOPA CS'!A1"/><Relationship Id="rId2" Type="http://schemas.openxmlformats.org/officeDocument/2006/relationships/hyperlink" Target="#'RAM CS 5x5'!A1"/><Relationship Id="rId1" Type="http://schemas.openxmlformats.org/officeDocument/2006/relationships/hyperlink" Target="#'SWIFRA RL'!A1"/><Relationship Id="rId6" Type="http://schemas.openxmlformats.org/officeDocument/2006/relationships/hyperlink" Target="#'Striped BT - FS'!A1"/><Relationship Id="rId5" Type="http://schemas.openxmlformats.org/officeDocument/2006/relationships/hyperlink" Target="#'LOCA FS'!A1"/><Relationship Id="rId4" Type="http://schemas.openxmlformats.org/officeDocument/2006/relationships/hyperlink" Target="#'Striped BT - C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in Menu'!A1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Main Menu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'RA Sequence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Main Menu'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RA Sequence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Main Menu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Main Menu'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Main Menu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0</xdr:rowOff>
    </xdr:from>
    <xdr:to>
      <xdr:col>2</xdr:col>
      <xdr:colOff>352424</xdr:colOff>
      <xdr:row>3</xdr:row>
      <xdr:rowOff>9525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754B7-847D-41A8-B4DE-8A95CE93371F}"/>
            </a:ext>
          </a:extLst>
        </xdr:cNvPr>
        <xdr:cNvSpPr txBox="1"/>
      </xdr:nvSpPr>
      <xdr:spPr>
        <a:xfrm>
          <a:off x="609599" y="190500"/>
          <a:ext cx="962025" cy="390525"/>
        </a:xfrm>
        <a:prstGeom prst="rect">
          <a:avLst/>
        </a:prstGeom>
        <a:gradFill flip="none" rotWithShape="1">
          <a:gsLst>
            <a:gs pos="0">
              <a:srgbClr val="00B050"/>
            </a:gs>
            <a:gs pos="46000">
              <a:srgbClr val="FFFF00"/>
            </a:gs>
            <a:gs pos="100000">
              <a:srgbClr val="FF0000"/>
            </a:gs>
          </a:gsLst>
          <a:path path="circle">
            <a:fillToRect t="100000" r="100000"/>
          </a:path>
          <a:tileRect l="-100000" b="-100000"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What-If RA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352425</xdr:colOff>
      <xdr:row>6</xdr:row>
      <xdr:rowOff>9525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2F02B-1766-4C54-BE92-32DF177C23CC}"/>
            </a:ext>
          </a:extLst>
        </xdr:cNvPr>
        <xdr:cNvSpPr txBox="1"/>
      </xdr:nvSpPr>
      <xdr:spPr>
        <a:xfrm>
          <a:off x="1219200" y="762000"/>
          <a:ext cx="962025" cy="390525"/>
        </a:xfrm>
        <a:prstGeom prst="rect">
          <a:avLst/>
        </a:prstGeom>
        <a:gradFill flip="none" rotWithShape="1">
          <a:gsLst>
            <a:gs pos="0">
              <a:srgbClr val="00B050"/>
            </a:gs>
            <a:gs pos="46000">
              <a:srgbClr val="FFFF00"/>
            </a:gs>
            <a:gs pos="100000">
              <a:srgbClr val="FF0000"/>
            </a:gs>
          </a:gsLst>
          <a:path path="circle">
            <a:fillToRect t="100000" r="100000"/>
          </a:path>
          <a:tileRect l="-100000" b="-100000"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RAM</a:t>
          </a:r>
          <a:r>
            <a:rPr lang="en-US" sz="1100" b="1" baseline="0"/>
            <a:t> 5x5</a:t>
          </a:r>
          <a:endParaRPr lang="en-US" sz="1100" b="1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4</xdr:col>
      <xdr:colOff>352425</xdr:colOff>
      <xdr:row>9</xdr:row>
      <xdr:rowOff>9525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482470-8CE5-4C3D-A739-C0E2078EA90D}"/>
            </a:ext>
          </a:extLst>
        </xdr:cNvPr>
        <xdr:cNvSpPr txBox="1"/>
      </xdr:nvSpPr>
      <xdr:spPr>
        <a:xfrm>
          <a:off x="1828800" y="1333500"/>
          <a:ext cx="962025" cy="390525"/>
        </a:xfrm>
        <a:prstGeom prst="rect">
          <a:avLst/>
        </a:prstGeom>
        <a:gradFill flip="none" rotWithShape="1">
          <a:gsLst>
            <a:gs pos="0">
              <a:srgbClr val="00B050"/>
            </a:gs>
            <a:gs pos="46000">
              <a:srgbClr val="FFFF00"/>
            </a:gs>
            <a:gs pos="100000">
              <a:srgbClr val="FF0000"/>
            </a:gs>
          </a:gsLst>
          <a:path path="circle">
            <a:fillToRect t="100000" r="100000"/>
          </a:path>
          <a:tileRect l="-100000" b="-100000"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LOPA</a:t>
          </a:r>
          <a:r>
            <a:rPr lang="en-US" sz="1100" b="1" baseline="0"/>
            <a:t> CS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352425</xdr:colOff>
      <xdr:row>12</xdr:row>
      <xdr:rowOff>9525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CD56BC-4CEB-4693-B91D-DB560B3E02B8}"/>
            </a:ext>
          </a:extLst>
        </xdr:cNvPr>
        <xdr:cNvSpPr txBox="1"/>
      </xdr:nvSpPr>
      <xdr:spPr>
        <a:xfrm>
          <a:off x="2438400" y="1905000"/>
          <a:ext cx="962025" cy="390525"/>
        </a:xfrm>
        <a:prstGeom prst="rect">
          <a:avLst/>
        </a:prstGeom>
        <a:gradFill flip="none" rotWithShape="1">
          <a:gsLst>
            <a:gs pos="0">
              <a:srgbClr val="00B050"/>
            </a:gs>
            <a:gs pos="46000">
              <a:srgbClr val="FFFF00"/>
            </a:gs>
            <a:gs pos="100000">
              <a:srgbClr val="FF0000"/>
            </a:gs>
          </a:gsLst>
          <a:path path="circle">
            <a:fillToRect t="100000" r="100000"/>
          </a:path>
          <a:tileRect l="-100000" b="-100000"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Bow</a:t>
          </a:r>
          <a:r>
            <a:rPr lang="en-US" sz="1100" b="1" baseline="0"/>
            <a:t> Tie CS</a:t>
          </a:r>
          <a:endParaRPr lang="en-US" sz="1100" b="1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352425</xdr:colOff>
      <xdr:row>15</xdr:row>
      <xdr:rowOff>9525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7224A5-E699-4791-8F4F-1CBCF12725E3}"/>
            </a:ext>
          </a:extLst>
        </xdr:cNvPr>
        <xdr:cNvSpPr txBox="1"/>
      </xdr:nvSpPr>
      <xdr:spPr>
        <a:xfrm>
          <a:off x="3048000" y="2476500"/>
          <a:ext cx="962025" cy="390525"/>
        </a:xfrm>
        <a:prstGeom prst="rect">
          <a:avLst/>
        </a:prstGeom>
        <a:gradFill flip="none" rotWithShape="1">
          <a:gsLst>
            <a:gs pos="0">
              <a:srgbClr val="00B050"/>
            </a:gs>
            <a:gs pos="46000">
              <a:srgbClr val="FFFF00"/>
            </a:gs>
            <a:gs pos="100000">
              <a:srgbClr val="FF0000"/>
            </a:gs>
          </a:gsLst>
          <a:path path="circle">
            <a:fillToRect t="100000" r="100000"/>
          </a:path>
          <a:tileRect l="-100000" b="-100000"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LOCA</a:t>
          </a:r>
          <a:r>
            <a:rPr lang="en-US" sz="1100" b="1" baseline="0"/>
            <a:t> FS</a:t>
          </a:r>
          <a:endParaRPr lang="en-US" sz="1100" b="1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7</xdr:col>
      <xdr:colOff>352425</xdr:colOff>
      <xdr:row>18</xdr:row>
      <xdr:rowOff>9525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62A2FB-92E3-41AC-AC2D-B8BCE649F9CD}"/>
            </a:ext>
          </a:extLst>
        </xdr:cNvPr>
        <xdr:cNvSpPr txBox="1"/>
      </xdr:nvSpPr>
      <xdr:spPr>
        <a:xfrm>
          <a:off x="3657600" y="3048000"/>
          <a:ext cx="962025" cy="390525"/>
        </a:xfrm>
        <a:prstGeom prst="rect">
          <a:avLst/>
        </a:prstGeom>
        <a:gradFill flip="none" rotWithShape="1">
          <a:gsLst>
            <a:gs pos="0">
              <a:srgbClr val="00B050"/>
            </a:gs>
            <a:gs pos="46000">
              <a:srgbClr val="FFFF00"/>
            </a:gs>
            <a:gs pos="100000">
              <a:srgbClr val="FF0000"/>
            </a:gs>
          </a:gsLst>
          <a:path path="circle">
            <a:fillToRect t="100000" r="100000"/>
          </a:path>
          <a:tileRect l="-100000" b="-100000"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baseline="0"/>
            <a:t>Bow Tie FS</a:t>
          </a:r>
          <a:endParaRPr 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99859</xdr:rowOff>
    </xdr:from>
    <xdr:to>
      <xdr:col>18</xdr:col>
      <xdr:colOff>420872</xdr:colOff>
      <xdr:row>12</xdr:row>
      <xdr:rowOff>44302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EF61231-3BEA-4DFF-88D4-8BF83D4BA266}"/>
            </a:ext>
          </a:extLst>
        </xdr:cNvPr>
        <xdr:cNvCxnSpPr/>
      </xdr:nvCxnSpPr>
      <xdr:spPr>
        <a:xfrm>
          <a:off x="2095500" y="2033434"/>
          <a:ext cx="3478397" cy="54451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182748</xdr:rowOff>
    </xdr:from>
    <xdr:to>
      <xdr:col>18</xdr:col>
      <xdr:colOff>415335</xdr:colOff>
      <xdr:row>13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48D81FB-C4B6-40E6-9CA8-BCF7D50256DD}"/>
            </a:ext>
          </a:extLst>
        </xdr:cNvPr>
        <xdr:cNvCxnSpPr/>
      </xdr:nvCxnSpPr>
      <xdr:spPr>
        <a:xfrm flipV="1">
          <a:off x="2095500" y="2716398"/>
          <a:ext cx="3472860" cy="11252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116297</xdr:rowOff>
    </xdr:from>
    <xdr:to>
      <xdr:col>18</xdr:col>
      <xdr:colOff>420872</xdr:colOff>
      <xdr:row>17</xdr:row>
      <xdr:rowOff>74084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209CE54-D155-43F9-B894-4125949E0E52}"/>
            </a:ext>
          </a:extLst>
        </xdr:cNvPr>
        <xdr:cNvCxnSpPr/>
      </xdr:nvCxnSpPr>
      <xdr:spPr>
        <a:xfrm flipV="1">
          <a:off x="2095500" y="2849972"/>
          <a:ext cx="3478397" cy="7578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603620</xdr:colOff>
      <xdr:row>9</xdr:row>
      <xdr:rowOff>188284</xdr:rowOff>
    </xdr:from>
    <xdr:to>
      <xdr:col>28</xdr:col>
      <xdr:colOff>0</xdr:colOff>
      <xdr:row>12</xdr:row>
      <xdr:rowOff>88605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EF41A5C-041B-4B03-B347-0392B08DC4B6}"/>
            </a:ext>
          </a:extLst>
        </xdr:cNvPr>
        <xdr:cNvCxnSpPr/>
      </xdr:nvCxnSpPr>
      <xdr:spPr>
        <a:xfrm flipV="1">
          <a:off x="6490070" y="2121859"/>
          <a:ext cx="1958605" cy="50039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603620</xdr:colOff>
      <xdr:row>12</xdr:row>
      <xdr:rowOff>193823</xdr:rowOff>
    </xdr:from>
    <xdr:to>
      <xdr:col>28</xdr:col>
      <xdr:colOff>5538</xdr:colOff>
      <xdr:row>12</xdr:row>
      <xdr:rowOff>199360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241906F-AD6F-4FA6-9D93-B0F7D9554C41}"/>
            </a:ext>
          </a:extLst>
        </xdr:cNvPr>
        <xdr:cNvCxnSpPr/>
      </xdr:nvCxnSpPr>
      <xdr:spPr>
        <a:xfrm flipV="1">
          <a:off x="6490070" y="2727473"/>
          <a:ext cx="1964143" cy="55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609157</xdr:colOff>
      <xdr:row>13</xdr:row>
      <xdr:rowOff>105218</xdr:rowOff>
    </xdr:from>
    <xdr:to>
      <xdr:col>28</xdr:col>
      <xdr:colOff>0</xdr:colOff>
      <xdr:row>16</xdr:row>
      <xdr:rowOff>11075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27DCF42-1CA7-48F9-8B1E-AEAE75952670}"/>
            </a:ext>
          </a:extLst>
        </xdr:cNvPr>
        <xdr:cNvCxnSpPr/>
      </xdr:nvCxnSpPr>
      <xdr:spPr>
        <a:xfrm>
          <a:off x="6486082" y="2838893"/>
          <a:ext cx="1962593" cy="50593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148167</xdr:colOff>
      <xdr:row>1</xdr:row>
      <xdr:rowOff>32014</xdr:rowOff>
    </xdr:from>
    <xdr:to>
      <xdr:col>13</xdr:col>
      <xdr:colOff>84475</xdr:colOff>
      <xdr:row>3</xdr:row>
      <xdr:rowOff>234760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CCFB4D-4FAA-48D5-90D2-13C0EB9A8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1917" y="275431"/>
          <a:ext cx="698308" cy="689579"/>
        </a:xfrm>
        <a:prstGeom prst="rect">
          <a:avLst/>
        </a:prstGeom>
      </xdr:spPr>
    </xdr:pic>
    <xdr:clientData/>
  </xdr:twoCellAnchor>
  <xdr:twoCellAnchor>
    <xdr:from>
      <xdr:col>0</xdr:col>
      <xdr:colOff>84667</xdr:colOff>
      <xdr:row>0</xdr:row>
      <xdr:rowOff>84667</xdr:rowOff>
    </xdr:from>
    <xdr:to>
      <xdr:col>1</xdr:col>
      <xdr:colOff>624417</xdr:colOff>
      <xdr:row>1</xdr:row>
      <xdr:rowOff>231775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84F8D-5AA0-4B79-A3D9-FCC3BD5C0186}"/>
            </a:ext>
          </a:extLst>
        </xdr:cNvPr>
        <xdr:cNvSpPr txBox="1"/>
      </xdr:nvSpPr>
      <xdr:spPr>
        <a:xfrm>
          <a:off x="84667" y="84667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99859</xdr:rowOff>
    </xdr:from>
    <xdr:to>
      <xdr:col>18</xdr:col>
      <xdr:colOff>420872</xdr:colOff>
      <xdr:row>9</xdr:row>
      <xdr:rowOff>44302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DD273FC-ADBF-40B4-B2B5-6B30B7682966}"/>
            </a:ext>
          </a:extLst>
        </xdr:cNvPr>
        <xdr:cNvCxnSpPr/>
      </xdr:nvCxnSpPr>
      <xdr:spPr>
        <a:xfrm>
          <a:off x="1819275" y="1319059"/>
          <a:ext cx="3478397" cy="54451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182748</xdr:rowOff>
    </xdr:from>
    <xdr:to>
      <xdr:col>18</xdr:col>
      <xdr:colOff>415335</xdr:colOff>
      <xdr:row>10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BBB61AD-01B5-497A-80D5-C55AA0AD94A5}"/>
            </a:ext>
          </a:extLst>
        </xdr:cNvPr>
        <xdr:cNvCxnSpPr/>
      </xdr:nvCxnSpPr>
      <xdr:spPr>
        <a:xfrm flipV="1">
          <a:off x="1915583" y="2013665"/>
          <a:ext cx="3473919" cy="11358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</xdr:row>
      <xdr:rowOff>116297</xdr:rowOff>
    </xdr:from>
    <xdr:to>
      <xdr:col>18</xdr:col>
      <xdr:colOff>420872</xdr:colOff>
      <xdr:row>14</xdr:row>
      <xdr:rowOff>74084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C1FA487-CD42-40C6-A894-38908A17591A}"/>
            </a:ext>
          </a:extLst>
        </xdr:cNvPr>
        <xdr:cNvCxnSpPr/>
      </xdr:nvCxnSpPr>
      <xdr:spPr>
        <a:xfrm flipV="1">
          <a:off x="1915583" y="2148297"/>
          <a:ext cx="3479456" cy="7621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603620</xdr:colOff>
      <xdr:row>6</xdr:row>
      <xdr:rowOff>188284</xdr:rowOff>
    </xdr:from>
    <xdr:to>
      <xdr:col>28</xdr:col>
      <xdr:colOff>0</xdr:colOff>
      <xdr:row>9</xdr:row>
      <xdr:rowOff>88605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6B62247-8595-421D-8B43-142E08A2CA2B}"/>
            </a:ext>
          </a:extLst>
        </xdr:cNvPr>
        <xdr:cNvCxnSpPr/>
      </xdr:nvCxnSpPr>
      <xdr:spPr>
        <a:xfrm flipV="1">
          <a:off x="6156695" y="1407484"/>
          <a:ext cx="1958605" cy="50039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603620</xdr:colOff>
      <xdr:row>9</xdr:row>
      <xdr:rowOff>193823</xdr:rowOff>
    </xdr:from>
    <xdr:to>
      <xdr:col>28</xdr:col>
      <xdr:colOff>5538</xdr:colOff>
      <xdr:row>9</xdr:row>
      <xdr:rowOff>199360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C67DC9C-4455-46B6-9C1A-3DAF65B4C584}"/>
            </a:ext>
          </a:extLst>
        </xdr:cNvPr>
        <xdr:cNvCxnSpPr/>
      </xdr:nvCxnSpPr>
      <xdr:spPr>
        <a:xfrm flipV="1">
          <a:off x="6156695" y="2013098"/>
          <a:ext cx="1964143" cy="55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609157</xdr:colOff>
      <xdr:row>10</xdr:row>
      <xdr:rowOff>105218</xdr:rowOff>
    </xdr:from>
    <xdr:to>
      <xdr:col>28</xdr:col>
      <xdr:colOff>0</xdr:colOff>
      <xdr:row>13</xdr:row>
      <xdr:rowOff>11075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38C038F-45FD-4E52-ADAE-1415CF53E020}"/>
            </a:ext>
          </a:extLst>
        </xdr:cNvPr>
        <xdr:cNvCxnSpPr/>
      </xdr:nvCxnSpPr>
      <xdr:spPr>
        <a:xfrm>
          <a:off x="6152707" y="2124518"/>
          <a:ext cx="1962593" cy="50593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10</xdr:row>
      <xdr:rowOff>16779</xdr:rowOff>
    </xdr:from>
    <xdr:to>
      <xdr:col>10</xdr:col>
      <xdr:colOff>1420924</xdr:colOff>
      <xdr:row>26</xdr:row>
      <xdr:rowOff>50029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B54108-AC82-45E3-8941-D8553466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5026929"/>
          <a:ext cx="5783374" cy="3081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190500</xdr:rowOff>
    </xdr:from>
    <xdr:to>
      <xdr:col>0</xdr:col>
      <xdr:colOff>895350</xdr:colOff>
      <xdr:row>2</xdr:row>
      <xdr:rowOff>104775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46F81-41EF-44C2-AE21-497DB9F62861}"/>
            </a:ext>
          </a:extLst>
        </xdr:cNvPr>
        <xdr:cNvSpPr txBox="1"/>
      </xdr:nvSpPr>
      <xdr:spPr>
        <a:xfrm>
          <a:off x="38100" y="190500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66675</xdr:rowOff>
    </xdr:from>
    <xdr:to>
      <xdr:col>0</xdr:col>
      <xdr:colOff>923925</xdr:colOff>
      <xdr:row>1</xdr:row>
      <xdr:rowOff>457200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00805-EC9C-43CE-8C68-A66C7FB9CDEA}"/>
            </a:ext>
          </a:extLst>
        </xdr:cNvPr>
        <xdr:cNvSpPr txBox="1"/>
      </xdr:nvSpPr>
      <xdr:spPr>
        <a:xfrm>
          <a:off x="66675" y="314325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  <xdr:twoCellAnchor editAs="oneCell">
    <xdr:from>
      <xdr:col>0</xdr:col>
      <xdr:colOff>257174</xdr:colOff>
      <xdr:row>8</xdr:row>
      <xdr:rowOff>15528</xdr:rowOff>
    </xdr:from>
    <xdr:to>
      <xdr:col>10</xdr:col>
      <xdr:colOff>47624</xdr:colOff>
      <xdr:row>28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3C14BB-9EFB-49E1-8C64-8DAAFAF12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3015903"/>
          <a:ext cx="6810375" cy="3908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323850</xdr:colOff>
      <xdr:row>8</xdr:row>
      <xdr:rowOff>38100</xdr:rowOff>
    </xdr:from>
    <xdr:to>
      <xdr:col>30</xdr:col>
      <xdr:colOff>408617</xdr:colOff>
      <xdr:row>33</xdr:row>
      <xdr:rowOff>189886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063B94-477A-4033-9FD0-93904D3E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3275" y="3038475"/>
          <a:ext cx="7666667" cy="49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121498</xdr:colOff>
      <xdr:row>1</xdr:row>
      <xdr:rowOff>312844</xdr:rowOff>
    </xdr:from>
    <xdr:to>
      <xdr:col>13</xdr:col>
      <xdr:colOff>604098</xdr:colOff>
      <xdr:row>6</xdr:row>
      <xdr:rowOff>71121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2634A-520E-4703-B55B-D775668B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5331" y="566844"/>
          <a:ext cx="4599517" cy="99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1026583</xdr:colOff>
      <xdr:row>6</xdr:row>
      <xdr:rowOff>31750</xdr:rowOff>
    </xdr:from>
    <xdr:to>
      <xdr:col>7</xdr:col>
      <xdr:colOff>42795</xdr:colOff>
      <xdr:row>8</xdr:row>
      <xdr:rowOff>2491732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20CDA2-8FAF-4FFE-A7A9-E5B1967B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416" y="1524000"/>
          <a:ext cx="5334462" cy="2840982"/>
        </a:xfrm>
        <a:prstGeom prst="rect">
          <a:avLst/>
        </a:prstGeom>
      </xdr:spPr>
    </xdr:pic>
    <xdr:clientData/>
  </xdr:twoCellAnchor>
  <xdr:twoCellAnchor>
    <xdr:from>
      <xdr:col>0</xdr:col>
      <xdr:colOff>31749</xdr:colOff>
      <xdr:row>0</xdr:row>
      <xdr:rowOff>169336</xdr:rowOff>
    </xdr:from>
    <xdr:to>
      <xdr:col>1</xdr:col>
      <xdr:colOff>275166</xdr:colOff>
      <xdr:row>1</xdr:row>
      <xdr:rowOff>305861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B8C2F1-99AB-4974-B497-635C9967D477}"/>
            </a:ext>
          </a:extLst>
        </xdr:cNvPr>
        <xdr:cNvSpPr txBox="1"/>
      </xdr:nvSpPr>
      <xdr:spPr>
        <a:xfrm>
          <a:off x="31749" y="169336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1</xdr:row>
      <xdr:rowOff>42862</xdr:rowOff>
    </xdr:from>
    <xdr:to>
      <xdr:col>19</xdr:col>
      <xdr:colOff>114300</xdr:colOff>
      <xdr:row>15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51DCF1-04C5-428C-A303-064CDDB22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1</xdr:row>
      <xdr:rowOff>42862</xdr:rowOff>
    </xdr:from>
    <xdr:to>
      <xdr:col>9</xdr:col>
      <xdr:colOff>381000</xdr:colOff>
      <xdr:row>14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EB8627-5339-4850-9A44-45D34FA97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66675</xdr:rowOff>
    </xdr:from>
    <xdr:to>
      <xdr:col>0</xdr:col>
      <xdr:colOff>923925</xdr:colOff>
      <xdr:row>1</xdr:row>
      <xdr:rowOff>457200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A3271-33B9-4E4E-898C-8D59AB26C293}"/>
            </a:ext>
          </a:extLst>
        </xdr:cNvPr>
        <xdr:cNvSpPr txBox="1"/>
      </xdr:nvSpPr>
      <xdr:spPr>
        <a:xfrm>
          <a:off x="66675" y="314325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66675</xdr:rowOff>
    </xdr:from>
    <xdr:to>
      <xdr:col>0</xdr:col>
      <xdr:colOff>923925</xdr:colOff>
      <xdr:row>1</xdr:row>
      <xdr:rowOff>457200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AB8C6-1612-4802-ACEB-73148E2B3F3B}"/>
            </a:ext>
          </a:extLst>
        </xdr:cNvPr>
        <xdr:cNvSpPr txBox="1"/>
      </xdr:nvSpPr>
      <xdr:spPr>
        <a:xfrm>
          <a:off x="66675" y="314325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99859</xdr:rowOff>
    </xdr:from>
    <xdr:to>
      <xdr:col>18</xdr:col>
      <xdr:colOff>420872</xdr:colOff>
      <xdr:row>13</xdr:row>
      <xdr:rowOff>44302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F29209C-E7AE-4DDA-9F73-5113B63D7B49}"/>
            </a:ext>
          </a:extLst>
        </xdr:cNvPr>
        <xdr:cNvCxnSpPr/>
      </xdr:nvCxnSpPr>
      <xdr:spPr>
        <a:xfrm>
          <a:off x="1885950" y="1319059"/>
          <a:ext cx="3478397" cy="54451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182748</xdr:rowOff>
    </xdr:from>
    <xdr:to>
      <xdr:col>18</xdr:col>
      <xdr:colOff>415335</xdr:colOff>
      <xdr:row>14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A6D84EE-D22E-4277-95C9-4C33B709D195}"/>
            </a:ext>
          </a:extLst>
        </xdr:cNvPr>
        <xdr:cNvCxnSpPr/>
      </xdr:nvCxnSpPr>
      <xdr:spPr>
        <a:xfrm flipV="1">
          <a:off x="1885950" y="2002023"/>
          <a:ext cx="3472860" cy="11252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116297</xdr:rowOff>
    </xdr:from>
    <xdr:to>
      <xdr:col>18</xdr:col>
      <xdr:colOff>420872</xdr:colOff>
      <xdr:row>18</xdr:row>
      <xdr:rowOff>74084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D49BC39-EF15-44ED-A2A0-3BA0EDCEB25F}"/>
            </a:ext>
          </a:extLst>
        </xdr:cNvPr>
        <xdr:cNvCxnSpPr/>
      </xdr:nvCxnSpPr>
      <xdr:spPr>
        <a:xfrm flipV="1">
          <a:off x="1885950" y="2135597"/>
          <a:ext cx="3478397" cy="7578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603620</xdr:colOff>
      <xdr:row>10</xdr:row>
      <xdr:rowOff>188284</xdr:rowOff>
    </xdr:from>
    <xdr:to>
      <xdr:col>28</xdr:col>
      <xdr:colOff>0</xdr:colOff>
      <xdr:row>13</xdr:row>
      <xdr:rowOff>88605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0725D10-3754-4300-87CC-E4A23949CC5D}"/>
            </a:ext>
          </a:extLst>
        </xdr:cNvPr>
        <xdr:cNvCxnSpPr/>
      </xdr:nvCxnSpPr>
      <xdr:spPr>
        <a:xfrm flipV="1">
          <a:off x="6223370" y="1407484"/>
          <a:ext cx="1958605" cy="50039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603620</xdr:colOff>
      <xdr:row>13</xdr:row>
      <xdr:rowOff>193823</xdr:rowOff>
    </xdr:from>
    <xdr:to>
      <xdr:col>28</xdr:col>
      <xdr:colOff>5538</xdr:colOff>
      <xdr:row>13</xdr:row>
      <xdr:rowOff>199360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ADF0C9-BAE1-494A-938F-30C3468B1969}"/>
            </a:ext>
          </a:extLst>
        </xdr:cNvPr>
        <xdr:cNvCxnSpPr/>
      </xdr:nvCxnSpPr>
      <xdr:spPr>
        <a:xfrm flipV="1">
          <a:off x="6223370" y="2013098"/>
          <a:ext cx="1964143" cy="55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609157</xdr:colOff>
      <xdr:row>14</xdr:row>
      <xdr:rowOff>105218</xdr:rowOff>
    </xdr:from>
    <xdr:to>
      <xdr:col>28</xdr:col>
      <xdr:colOff>0</xdr:colOff>
      <xdr:row>17</xdr:row>
      <xdr:rowOff>11075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60FA3A8-1EE2-45B8-864F-A89684D99270}"/>
            </a:ext>
          </a:extLst>
        </xdr:cNvPr>
        <xdr:cNvCxnSpPr/>
      </xdr:nvCxnSpPr>
      <xdr:spPr>
        <a:xfrm>
          <a:off x="6219382" y="2124518"/>
          <a:ext cx="1962593" cy="50593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21167</xdr:colOff>
      <xdr:row>1</xdr:row>
      <xdr:rowOff>53783</xdr:rowOff>
    </xdr:from>
    <xdr:to>
      <xdr:col>17</xdr:col>
      <xdr:colOff>293107</xdr:colOff>
      <xdr:row>3</xdr:row>
      <xdr:rowOff>159313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BC778D-C84D-4A00-A7D9-C390F1B0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67" y="297200"/>
          <a:ext cx="1129190" cy="592363"/>
        </a:xfrm>
        <a:prstGeom prst="rect">
          <a:avLst/>
        </a:prstGeom>
      </xdr:spPr>
    </xdr:pic>
    <xdr:clientData/>
  </xdr:twoCellAnchor>
  <xdr:twoCellAnchor>
    <xdr:from>
      <xdr:col>0</xdr:col>
      <xdr:colOff>95248</xdr:colOff>
      <xdr:row>0</xdr:row>
      <xdr:rowOff>74089</xdr:rowOff>
    </xdr:from>
    <xdr:to>
      <xdr:col>1</xdr:col>
      <xdr:colOff>634998</xdr:colOff>
      <xdr:row>1</xdr:row>
      <xdr:rowOff>221197</xdr:rowOff>
    </xdr:to>
    <xdr:sp macro="" textlink="">
      <xdr:nvSpPr>
        <xdr:cNvPr id="10" name="TextBox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8B2A3F-CF4D-468D-B2D5-6C71256CBF5F}"/>
            </a:ext>
          </a:extLst>
        </xdr:cNvPr>
        <xdr:cNvSpPr txBox="1"/>
      </xdr:nvSpPr>
      <xdr:spPr>
        <a:xfrm>
          <a:off x="95248" y="74089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66675</xdr:rowOff>
    </xdr:from>
    <xdr:to>
      <xdr:col>0</xdr:col>
      <xdr:colOff>923925</xdr:colOff>
      <xdr:row>1</xdr:row>
      <xdr:rowOff>457200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0827-52F3-4196-92A3-D1E4045FBFD9}"/>
            </a:ext>
          </a:extLst>
        </xdr:cNvPr>
        <xdr:cNvSpPr txBox="1"/>
      </xdr:nvSpPr>
      <xdr:spPr>
        <a:xfrm>
          <a:off x="66675" y="314325"/>
          <a:ext cx="857250" cy="390525"/>
        </a:xfrm>
        <a:prstGeom prst="rec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glow rad="101600">
            <a:schemeClr val="accent1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  <xdr:twoCellAnchor>
    <xdr:from>
      <xdr:col>17</xdr:col>
      <xdr:colOff>457200</xdr:colOff>
      <xdr:row>4</xdr:row>
      <xdr:rowOff>9525</xdr:rowOff>
    </xdr:from>
    <xdr:to>
      <xdr:col>17</xdr:col>
      <xdr:colOff>704850</xdr:colOff>
      <xdr:row>4</xdr:row>
      <xdr:rowOff>314325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5184A499-C20A-405C-9A54-0CEADB6E70D6}"/>
            </a:ext>
          </a:extLst>
        </xdr:cNvPr>
        <xdr:cNvSpPr/>
      </xdr:nvSpPr>
      <xdr:spPr>
        <a:xfrm rot="19128059">
          <a:off x="5619750" y="2038350"/>
          <a:ext cx="247650" cy="3048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0</xdr:colOff>
      <xdr:row>3</xdr:row>
      <xdr:rowOff>514350</xdr:rowOff>
    </xdr:from>
    <xdr:to>
      <xdr:col>21</xdr:col>
      <xdr:colOff>114300</xdr:colOff>
      <xdr:row>5</xdr:row>
      <xdr:rowOff>419100</xdr:rowOff>
    </xdr:to>
    <xdr:cxnSp macro="">
      <xdr:nvCxnSpPr>
        <xdr:cNvPr id="7" name="Connector: Curved 6">
          <a:extLst>
            <a:ext uri="{FF2B5EF4-FFF2-40B4-BE49-F238E27FC236}">
              <a16:creationId xmlns:a16="http://schemas.microsoft.com/office/drawing/2014/main" id="{A6C188C8-7FC7-4A81-A2B9-9CDD24F76B89}"/>
            </a:ext>
          </a:extLst>
        </xdr:cNvPr>
        <xdr:cNvCxnSpPr/>
      </xdr:nvCxnSpPr>
      <xdr:spPr>
        <a:xfrm flipV="1">
          <a:off x="5905500" y="1971675"/>
          <a:ext cx="2381250" cy="1047750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504/prk0/OMSHR/Cost%20Model/ProjectManagement/TS102930041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504/prk0/OMSHR/Cost%20Model/ProjectManagement/TS103987164.xlt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504\prk0\OMSHR\Cost%20Model\ProjectManagement\TS103987164.xlt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504\prk0\OMSHR\Cost%20Model\ProjectManagement\TS102930041.xlt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504\prk0\OMSHR\Cost%20Model\ProjectManagement\TS102930042.xlt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504/prk0/OMSHR/Cost%20Model/ProjectManagement/TS102930042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Tracker"/>
      <sheetName val="Setup"/>
      <sheetName val="TS102930041"/>
      <sheetName val="TS102930041.xltx"/>
    </sheetNames>
    <sheetDataSet>
      <sheetData sheetId="0">
        <row r="2">
          <cell r="F2">
            <v>0.25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I Char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I Chart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Tracker"/>
      <sheetName val="Setup"/>
      <sheetName val="TS102930041"/>
      <sheetName val="TS102930041.xltx"/>
    </sheetNames>
    <sheetDataSet>
      <sheetData sheetId="0">
        <row r="2">
          <cell r="F2">
            <v>0.25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1 To Do List"/>
      <sheetName val="Settings &amp; Calculations"/>
    </sheetNames>
    <sheetDataSet>
      <sheetData sheetId="0"/>
      <sheetData sheetId="1">
        <row r="5">
          <cell r="E5" t="str">
            <v>No Highlight</v>
          </cell>
        </row>
        <row r="6">
          <cell r="E6" t="str">
            <v>Due:</v>
          </cell>
        </row>
        <row r="7">
          <cell r="E7" t="str">
            <v xml:space="preserve">     This Week [4 Feb - 10 Feb]</v>
          </cell>
        </row>
        <row r="8">
          <cell r="E8" t="str">
            <v xml:space="preserve">     This Month [1 - 28, Feb]</v>
          </cell>
        </row>
        <row r="9">
          <cell r="E9" t="str">
            <v xml:space="preserve">     This Quarter [1 Jan - 30 Apr]</v>
          </cell>
        </row>
        <row r="10">
          <cell r="E10" t="str">
            <v xml:space="preserve">     This Year [2013]</v>
          </cell>
        </row>
        <row r="11">
          <cell r="E11" t="str">
            <v>Interval:</v>
          </cell>
        </row>
        <row r="12">
          <cell r="E12" t="str">
            <v xml:space="preserve">     Last Week [28 Jan - 3 Feb]</v>
          </cell>
        </row>
        <row r="13">
          <cell r="E13" t="str">
            <v xml:space="preserve">     Last Month [1 - 31, Jan]</v>
          </cell>
        </row>
        <row r="14">
          <cell r="E14" t="str">
            <v xml:space="preserve">     Last Quarter [1 Oct - 31 Dec]</v>
          </cell>
        </row>
        <row r="15">
          <cell r="E15" t="str">
            <v xml:space="preserve">     Last Year</v>
          </cell>
        </row>
        <row r="18">
          <cell r="C18" t="str">
            <v/>
          </cell>
        </row>
        <row r="19">
          <cell r="C19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1 To Do List"/>
      <sheetName val="Settings &amp; Calculations"/>
    </sheetNames>
    <sheetDataSet>
      <sheetData sheetId="0"/>
      <sheetData sheetId="1">
        <row r="5">
          <cell r="E5" t="str">
            <v>No Highlight</v>
          </cell>
        </row>
        <row r="6">
          <cell r="E6" t="str">
            <v>Due:</v>
          </cell>
        </row>
        <row r="7">
          <cell r="E7" t="str">
            <v xml:space="preserve">     This Week [4 Feb - 10 Feb]</v>
          </cell>
        </row>
        <row r="8">
          <cell r="E8" t="str">
            <v xml:space="preserve">     This Month [1 - 28, Feb]</v>
          </cell>
        </row>
        <row r="9">
          <cell r="E9" t="str">
            <v xml:space="preserve">     This Quarter [1 Jan - 30 Apr]</v>
          </cell>
        </row>
        <row r="10">
          <cell r="E10" t="str">
            <v xml:space="preserve">     This Year [2013]</v>
          </cell>
        </row>
        <row r="11">
          <cell r="E11" t="str">
            <v>Interval:</v>
          </cell>
        </row>
        <row r="12">
          <cell r="E12" t="str">
            <v xml:space="preserve">     Last Week [28 Jan - 3 Feb]</v>
          </cell>
        </row>
        <row r="13">
          <cell r="E13" t="str">
            <v xml:space="preserve">     Last Month [1 - 31, Jan]</v>
          </cell>
        </row>
        <row r="14">
          <cell r="E14" t="str">
            <v xml:space="preserve">     Last Quarter [1 Oct - 31 Dec]</v>
          </cell>
        </row>
        <row r="15">
          <cell r="E15" t="str">
            <v xml:space="preserve">     Last Year</v>
          </cell>
        </row>
        <row r="18">
          <cell r="C18"/>
        </row>
        <row r="19">
          <cell r="C19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orgi Popov" id="{F51F5779-8D0B-43FA-B53E-66DD9E5A12B1}" userId="e3cc70c4b3a8ab6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1" dT="2019-06-22T19:36:39.39" personId="{F51F5779-8D0B-43FA-B53E-66DD9E5A12B1}" id="{6E8E489B-6532-40E6-93C6-CDBD0E2A9422}">
    <text>Layered insurance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A20" dT="2019-06-22T19:36:39.39" personId="{F51F5779-8D0B-43FA-B53E-66DD9E5A12B1}" id="{F2D73E31-7E9D-4DC7-B5CF-2D4CA3C45191}">
    <text>Layered insurance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C466-F494-403F-9111-FB02C93CE788}">
  <dimension ref="B1:AB27"/>
  <sheetViews>
    <sheetView showGridLines="0" workbookViewId="0"/>
  </sheetViews>
  <sheetFormatPr defaultRowHeight="15" x14ac:dyDescent="0.25"/>
  <sheetData>
    <row r="1" spans="2:12" ht="18.75" x14ac:dyDescent="0.3">
      <c r="B1" s="187" t="s">
        <v>209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5" spans="2:28" s="112" customFormat="1" x14ac:dyDescent="0.25">
      <c r="B25" s="188" t="s">
        <v>195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</row>
    <row r="26" spans="2:28" s="112" customFormat="1" x14ac:dyDescent="0.25">
      <c r="B26" s="188" t="s">
        <v>197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</row>
    <row r="27" spans="2:28" s="112" customFormat="1" x14ac:dyDescent="0.25">
      <c r="B27" s="189" t="s">
        <v>196</v>
      </c>
      <c r="C27" s="189"/>
    </row>
  </sheetData>
  <mergeCells count="4">
    <mergeCell ref="B1:L1"/>
    <mergeCell ref="B25:AB25"/>
    <mergeCell ref="B26:N26"/>
    <mergeCell ref="B27:C2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B5CE-275D-4D24-B292-0661C0A73403}">
  <dimension ref="A1:AM41"/>
  <sheetViews>
    <sheetView showGridLines="0" zoomScale="90" zoomScaleNormal="90" workbookViewId="0">
      <selection sqref="A1:AD1"/>
    </sheetView>
  </sheetViews>
  <sheetFormatPr defaultRowHeight="15" x14ac:dyDescent="0.25"/>
  <cols>
    <col min="1" max="1" width="4.7109375" customWidth="1"/>
    <col min="2" max="2" width="10.42578125" customWidth="1"/>
    <col min="3" max="3" width="3" customWidth="1"/>
    <col min="4" max="4" width="13.28515625" customWidth="1"/>
    <col min="5" max="5" width="7" customWidth="1"/>
    <col min="6" max="6" width="4.42578125" customWidth="1"/>
    <col min="7" max="7" width="1.28515625" customWidth="1"/>
    <col min="8" max="8" width="4.42578125" customWidth="1"/>
    <col min="9" max="9" width="1.28515625" customWidth="1"/>
    <col min="10" max="10" width="4.28515625" customWidth="1"/>
    <col min="11" max="11" width="1.42578125" customWidth="1"/>
    <col min="12" max="12" width="4.28515625" customWidth="1"/>
    <col min="13" max="13" width="1.42578125" customWidth="1"/>
    <col min="14" max="14" width="4.28515625" customWidth="1"/>
    <col min="15" max="15" width="1.42578125" customWidth="1"/>
    <col min="16" max="16" width="4.28515625" customWidth="1"/>
    <col min="17" max="17" width="1.42578125" customWidth="1"/>
    <col min="18" max="18" width="5.85546875" customWidth="1"/>
    <col min="19" max="19" width="6.28515625" customWidth="1"/>
    <col min="20" max="20" width="7.28515625" customWidth="1"/>
    <col min="21" max="21" width="6.42578125" customWidth="1"/>
    <col min="22" max="22" width="6.28515625" customWidth="1"/>
    <col min="23" max="23" width="5.140625" customWidth="1"/>
    <col min="24" max="24" width="1.42578125" customWidth="1"/>
    <col min="25" max="25" width="4.28515625" customWidth="1"/>
    <col min="26" max="26" width="1.42578125" customWidth="1"/>
    <col min="27" max="27" width="4.5703125" customWidth="1"/>
    <col min="28" max="28" width="6.28515625" customWidth="1"/>
    <col min="30" max="30" width="13.140625" customWidth="1"/>
    <col min="31" max="31" width="8.5703125" customWidth="1"/>
    <col min="32" max="32" width="10.28515625" customWidth="1"/>
    <col min="33" max="33" width="13.5703125" hidden="1" customWidth="1"/>
    <col min="39" max="39" width="0" hidden="1" customWidth="1"/>
  </cols>
  <sheetData>
    <row r="1" spans="1:39" ht="18.75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"/>
      <c r="AF1" s="98"/>
    </row>
    <row r="2" spans="1:39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98"/>
    </row>
    <row r="3" spans="1:39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98"/>
    </row>
    <row r="4" spans="1:39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98"/>
    </row>
    <row r="5" spans="1:39" ht="15" customHeight="1" x14ac:dyDescent="0.25">
      <c r="F5" s="260" t="s">
        <v>1</v>
      </c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W5" s="262" t="s">
        <v>2</v>
      </c>
      <c r="X5" s="262"/>
      <c r="Y5" s="262"/>
      <c r="Z5" s="262"/>
      <c r="AA5" s="262"/>
    </row>
    <row r="6" spans="1:39" ht="15" customHeight="1" thickBot="1" x14ac:dyDescent="0.3">
      <c r="B6" s="3" t="s">
        <v>3</v>
      </c>
      <c r="D6" s="3" t="s">
        <v>4</v>
      </c>
      <c r="E6" s="3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T6" s="263" t="s">
        <v>5</v>
      </c>
      <c r="U6" s="263"/>
      <c r="W6" s="261"/>
      <c r="X6" s="261"/>
      <c r="Y6" s="261"/>
      <c r="Z6" s="261"/>
      <c r="AA6" s="261"/>
      <c r="AC6" s="264" t="s">
        <v>6</v>
      </c>
      <c r="AD6" s="264"/>
      <c r="AE6" s="4"/>
      <c r="AF6" s="99"/>
      <c r="AM6" s="5">
        <v>0.1</v>
      </c>
    </row>
    <row r="7" spans="1:39" ht="15.75" thickBot="1" x14ac:dyDescent="0.3">
      <c r="B7" s="6"/>
      <c r="D7" s="6"/>
      <c r="E7" s="6"/>
      <c r="F7" s="266" t="s">
        <v>7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T7" s="3" t="s">
        <v>87</v>
      </c>
      <c r="U7" s="3" t="s">
        <v>88</v>
      </c>
      <c r="W7" s="269" t="s">
        <v>37</v>
      </c>
      <c r="X7" s="270"/>
      <c r="Y7" s="270"/>
      <c r="Z7" s="270"/>
      <c r="AA7" s="271"/>
      <c r="AC7" s="7"/>
      <c r="AD7" s="7"/>
      <c r="AE7" s="7"/>
      <c r="AF7" s="7"/>
      <c r="AM7" s="5">
        <v>0.4</v>
      </c>
    </row>
    <row r="8" spans="1:39" ht="15.75" customHeight="1" thickBot="1" x14ac:dyDescent="0.3">
      <c r="B8" s="8"/>
      <c r="D8" s="8"/>
      <c r="E8" s="9"/>
      <c r="F8" s="310" t="s">
        <v>8</v>
      </c>
      <c r="H8" s="255" t="s">
        <v>9</v>
      </c>
      <c r="J8" s="257" t="s">
        <v>10</v>
      </c>
      <c r="K8" s="7"/>
      <c r="L8" s="312" t="s">
        <v>11</v>
      </c>
      <c r="M8" s="10"/>
      <c r="N8" s="314" t="s">
        <v>12</v>
      </c>
      <c r="O8" s="10"/>
      <c r="P8" s="257" t="s">
        <v>10</v>
      </c>
      <c r="Q8" s="7"/>
      <c r="R8" s="287" t="s">
        <v>13</v>
      </c>
      <c r="T8" s="79">
        <v>5</v>
      </c>
      <c r="U8" s="79">
        <v>1</v>
      </c>
      <c r="W8" s="257" t="s">
        <v>10</v>
      </c>
      <c r="X8" s="11"/>
      <c r="Y8" s="257" t="s">
        <v>10</v>
      </c>
      <c r="Z8" s="11"/>
      <c r="AA8" s="257" t="s">
        <v>10</v>
      </c>
      <c r="AC8" s="7"/>
      <c r="AD8" s="7"/>
      <c r="AE8" s="7"/>
      <c r="AF8" s="7"/>
      <c r="AM8" s="5">
        <v>0.6</v>
      </c>
    </row>
    <row r="9" spans="1:39" ht="15.75" thickBot="1" x14ac:dyDescent="0.3">
      <c r="B9" s="304" t="s">
        <v>77</v>
      </c>
      <c r="D9" s="12" t="s">
        <v>15</v>
      </c>
      <c r="E9" s="13"/>
      <c r="F9" s="311"/>
      <c r="H9" s="256"/>
      <c r="J9" s="258"/>
      <c r="L9" s="313"/>
      <c r="M9" s="14"/>
      <c r="N9" s="315"/>
      <c r="O9" s="14"/>
      <c r="P9" s="258"/>
      <c r="R9" s="288"/>
      <c r="T9" s="247" t="s">
        <v>96</v>
      </c>
      <c r="U9" s="247"/>
      <c r="W9" s="258"/>
      <c r="Y9" s="258"/>
      <c r="AA9" s="258"/>
      <c r="AE9" s="45" t="s">
        <v>25</v>
      </c>
      <c r="AF9" s="97"/>
      <c r="AM9" s="5">
        <v>0.7</v>
      </c>
    </row>
    <row r="10" spans="1:39" ht="15.75" customHeight="1" thickBot="1" x14ac:dyDescent="0.3">
      <c r="B10" s="305"/>
      <c r="D10" s="17">
        <v>10</v>
      </c>
      <c r="F10" s="311"/>
      <c r="H10" s="256"/>
      <c r="J10" s="258"/>
      <c r="L10" s="313"/>
      <c r="M10" s="14"/>
      <c r="N10" s="315"/>
      <c r="O10" s="14"/>
      <c r="P10" s="258"/>
      <c r="R10" s="288"/>
      <c r="T10" s="245">
        <v>5</v>
      </c>
      <c r="U10" s="246"/>
      <c r="W10" s="258"/>
      <c r="Y10" s="258"/>
      <c r="AA10" s="258"/>
      <c r="AC10" s="283" t="s">
        <v>73</v>
      </c>
      <c r="AD10" s="284"/>
      <c r="AE10" s="321">
        <f>AB21</f>
        <v>2.9924999999999997</v>
      </c>
      <c r="AF10" s="103"/>
      <c r="AG10" s="265" t="s">
        <v>92</v>
      </c>
      <c r="AM10" s="5">
        <v>0.8</v>
      </c>
    </row>
    <row r="11" spans="1:39" ht="15.75" thickBot="1" x14ac:dyDescent="0.3">
      <c r="B11" s="305"/>
      <c r="D11" s="15" t="s">
        <v>170</v>
      </c>
      <c r="E11" s="16"/>
      <c r="F11" s="311"/>
      <c r="H11" s="256"/>
      <c r="J11" s="258"/>
      <c r="L11" s="313"/>
      <c r="M11" s="14"/>
      <c r="N11" s="315"/>
      <c r="O11" s="14"/>
      <c r="P11" s="258"/>
      <c r="R11" s="288"/>
      <c r="W11" s="258"/>
      <c r="Y11" s="258"/>
      <c r="AA11" s="258"/>
      <c r="AC11" s="285"/>
      <c r="AD11" s="286"/>
      <c r="AE11" s="322"/>
      <c r="AF11" s="104"/>
      <c r="AG11" s="265"/>
      <c r="AM11" s="5">
        <v>0.9</v>
      </c>
    </row>
    <row r="12" spans="1:39" ht="15.75" thickBot="1" x14ac:dyDescent="0.3">
      <c r="B12" s="305"/>
      <c r="F12" s="311"/>
      <c r="H12" s="256"/>
      <c r="J12" s="259"/>
      <c r="L12" s="313"/>
      <c r="M12" s="14"/>
      <c r="N12" s="315"/>
      <c r="O12" s="14"/>
      <c r="P12" s="259"/>
      <c r="R12" s="288"/>
      <c r="T12" s="289" t="s">
        <v>145</v>
      </c>
      <c r="U12" s="290"/>
      <c r="W12" s="259"/>
      <c r="Y12" s="259"/>
      <c r="AA12" s="259"/>
      <c r="AE12" s="101"/>
      <c r="AF12" s="101"/>
      <c r="AG12" s="46"/>
      <c r="AM12" s="5">
        <v>0.95</v>
      </c>
    </row>
    <row r="13" spans="1:39" ht="15.75" customHeight="1" thickBot="1" x14ac:dyDescent="0.3">
      <c r="B13" s="305"/>
      <c r="D13" s="15" t="s">
        <v>20</v>
      </c>
      <c r="E13" s="16"/>
      <c r="F13" s="311"/>
      <c r="H13" s="256"/>
      <c r="J13" s="295" t="s">
        <v>16</v>
      </c>
      <c r="L13" s="313"/>
      <c r="M13" s="14"/>
      <c r="N13" s="315"/>
      <c r="O13" s="14"/>
      <c r="P13" s="252" t="s">
        <v>17</v>
      </c>
      <c r="R13" s="288"/>
      <c r="T13" s="291"/>
      <c r="U13" s="292"/>
      <c r="W13" s="307" t="s">
        <v>16</v>
      </c>
      <c r="Y13" s="252" t="s">
        <v>17</v>
      </c>
      <c r="AA13" s="272" t="s">
        <v>18</v>
      </c>
      <c r="AC13" s="275" t="s">
        <v>40</v>
      </c>
      <c r="AD13" s="276"/>
      <c r="AE13" s="323">
        <f>AB23</f>
        <v>4.2749999999999995</v>
      </c>
      <c r="AF13" s="103"/>
      <c r="AG13" s="265" t="s">
        <v>93</v>
      </c>
      <c r="AM13" s="5">
        <v>1</v>
      </c>
    </row>
    <row r="14" spans="1:39" ht="15.75" thickBot="1" x14ac:dyDescent="0.3">
      <c r="B14" s="305"/>
      <c r="D14" s="17">
        <v>2</v>
      </c>
      <c r="F14" s="311"/>
      <c r="H14" s="256"/>
      <c r="J14" s="296"/>
      <c r="L14" s="313"/>
      <c r="M14" s="14"/>
      <c r="N14" s="315"/>
      <c r="O14" s="14"/>
      <c r="P14" s="253"/>
      <c r="R14" s="288"/>
      <c r="T14" s="291"/>
      <c r="U14" s="292"/>
      <c r="W14" s="308"/>
      <c r="Y14" s="253"/>
      <c r="AA14" s="273"/>
      <c r="AC14" s="277"/>
      <c r="AD14" s="278"/>
      <c r="AE14" s="324"/>
      <c r="AF14" s="104"/>
      <c r="AG14" s="265"/>
    </row>
    <row r="15" spans="1:39" ht="15.75" thickBot="1" x14ac:dyDescent="0.3">
      <c r="B15" s="305"/>
      <c r="D15" s="12" t="s">
        <v>143</v>
      </c>
      <c r="E15" s="16"/>
      <c r="F15" s="311"/>
      <c r="H15" s="256"/>
      <c r="J15" s="296"/>
      <c r="L15" s="313"/>
      <c r="M15" s="14"/>
      <c r="N15" s="315"/>
      <c r="O15" s="14"/>
      <c r="P15" s="253"/>
      <c r="R15" s="288"/>
      <c r="T15" s="293"/>
      <c r="U15" s="294"/>
      <c r="W15" s="308"/>
      <c r="Y15" s="253"/>
      <c r="AA15" s="273"/>
      <c r="AE15" s="101"/>
      <c r="AF15" s="101"/>
      <c r="AG15" s="46"/>
    </row>
    <row r="16" spans="1:39" ht="15.75" customHeight="1" thickBot="1" x14ac:dyDescent="0.3">
      <c r="B16" s="305"/>
      <c r="F16" s="311"/>
      <c r="H16" s="256"/>
      <c r="J16" s="296"/>
      <c r="L16" s="313"/>
      <c r="M16" s="14"/>
      <c r="N16" s="315"/>
      <c r="O16" s="14"/>
      <c r="P16" s="253"/>
      <c r="R16" s="288"/>
      <c r="W16" s="308"/>
      <c r="Y16" s="253"/>
      <c r="AA16" s="273"/>
      <c r="AC16" s="279" t="s">
        <v>19</v>
      </c>
      <c r="AD16" s="280"/>
      <c r="AE16" s="323">
        <f>AB25</f>
        <v>4.2749999999999995</v>
      </c>
      <c r="AF16" s="103"/>
      <c r="AG16" s="265" t="s">
        <v>94</v>
      </c>
    </row>
    <row r="17" spans="2:33" ht="15.75" thickBot="1" x14ac:dyDescent="0.3">
      <c r="B17" s="305"/>
      <c r="D17" s="15" t="s">
        <v>14</v>
      </c>
      <c r="E17" s="16"/>
      <c r="F17" s="311"/>
      <c r="H17" s="256"/>
      <c r="J17" s="296"/>
      <c r="L17" s="313"/>
      <c r="M17" s="14"/>
      <c r="N17" s="315"/>
      <c r="O17" s="14"/>
      <c r="P17" s="253"/>
      <c r="R17" s="288"/>
      <c r="T17" s="325"/>
      <c r="U17" s="325"/>
      <c r="W17" s="308"/>
      <c r="Y17" s="253"/>
      <c r="AA17" s="273"/>
      <c r="AC17" s="281"/>
      <c r="AD17" s="282"/>
      <c r="AE17" s="324"/>
      <c r="AF17" s="104"/>
      <c r="AG17" s="265"/>
    </row>
    <row r="18" spans="2:33" ht="15.75" thickBot="1" x14ac:dyDescent="0.3">
      <c r="B18" s="305"/>
      <c r="D18" s="17">
        <v>3</v>
      </c>
      <c r="F18" s="311"/>
      <c r="H18" s="256"/>
      <c r="J18" s="296"/>
      <c r="L18" s="313"/>
      <c r="M18" s="14"/>
      <c r="N18" s="315"/>
      <c r="O18" s="14"/>
      <c r="P18" s="253"/>
      <c r="R18" s="288"/>
      <c r="T18" s="326"/>
      <c r="U18" s="326"/>
      <c r="W18" s="308"/>
      <c r="Y18" s="253"/>
      <c r="AA18" s="273"/>
    </row>
    <row r="19" spans="2:33" ht="15.75" thickBot="1" x14ac:dyDescent="0.3">
      <c r="B19" s="306"/>
      <c r="D19" s="15" t="s">
        <v>144</v>
      </c>
      <c r="E19" s="16"/>
      <c r="F19" s="311"/>
      <c r="H19" s="256"/>
      <c r="J19" s="297"/>
      <c r="L19" s="313"/>
      <c r="M19" s="14"/>
      <c r="N19" s="315"/>
      <c r="O19" s="14"/>
      <c r="P19" s="254"/>
      <c r="R19" s="288"/>
      <c r="W19" s="309"/>
      <c r="Y19" s="254"/>
      <c r="AA19" s="274"/>
    </row>
    <row r="20" spans="2:33" ht="15.75" thickBot="1" x14ac:dyDescent="0.3">
      <c r="B20" s="18"/>
      <c r="F20" s="19" t="s">
        <v>42</v>
      </c>
      <c r="G20" s="19"/>
      <c r="H20" s="19" t="s">
        <v>22</v>
      </c>
      <c r="I20" s="19"/>
      <c r="J20" s="19" t="s">
        <v>74</v>
      </c>
      <c r="K20" s="19"/>
      <c r="L20" s="19" t="s">
        <v>75</v>
      </c>
      <c r="M20" s="19"/>
      <c r="N20" s="19" t="s">
        <v>23</v>
      </c>
      <c r="O20" s="19"/>
      <c r="P20" s="19" t="s">
        <v>24</v>
      </c>
      <c r="Q20" s="19"/>
      <c r="R20" s="19" t="s">
        <v>13</v>
      </c>
      <c r="S20" s="19" t="s">
        <v>25</v>
      </c>
      <c r="W20" t="s">
        <v>76</v>
      </c>
      <c r="Y20" t="s">
        <v>24</v>
      </c>
      <c r="AA20" t="s">
        <v>26</v>
      </c>
      <c r="AB20" t="s">
        <v>25</v>
      </c>
    </row>
    <row r="21" spans="2:33" ht="15.75" thickBot="1" x14ac:dyDescent="0.3">
      <c r="D21" s="20" t="s">
        <v>15</v>
      </c>
      <c r="E21" s="5" t="s">
        <v>27</v>
      </c>
      <c r="F21" s="24">
        <v>1</v>
      </c>
      <c r="G21" s="43"/>
      <c r="H21" s="24">
        <v>1</v>
      </c>
      <c r="J21" s="24">
        <v>0.6</v>
      </c>
      <c r="L21" s="24">
        <v>1</v>
      </c>
      <c r="M21" s="16"/>
      <c r="N21" s="24">
        <v>0.8</v>
      </c>
      <c r="O21" s="16"/>
      <c r="P21" s="24">
        <v>0.9</v>
      </c>
      <c r="R21" s="24">
        <v>0.95</v>
      </c>
      <c r="S21" s="94">
        <f>D10*F21*H21*J21*L21*N21*P21*R21</f>
        <v>4.104000000000001</v>
      </c>
      <c r="V21" s="29" t="s">
        <v>28</v>
      </c>
      <c r="W21" s="93">
        <v>0.7</v>
      </c>
      <c r="Y21" s="26">
        <v>0.9</v>
      </c>
      <c r="AA21" s="27">
        <v>0.95</v>
      </c>
      <c r="AB21" s="94">
        <f>T10*W21*Y21*AA21</f>
        <v>2.9924999999999997</v>
      </c>
    </row>
    <row r="22" spans="2:33" ht="15.75" thickBot="1" x14ac:dyDescent="0.3">
      <c r="D22" s="32"/>
      <c r="E22" s="33">
        <f>(D10-S21)/D10</f>
        <v>0.5895999999999999</v>
      </c>
      <c r="S22" s="95"/>
      <c r="V22" s="5" t="s">
        <v>27</v>
      </c>
      <c r="W22" s="34">
        <f>(T10-AB21)/T10</f>
        <v>0.40150000000000008</v>
      </c>
    </row>
    <row r="23" spans="2:33" ht="15.75" thickBot="1" x14ac:dyDescent="0.3">
      <c r="D23" s="35" t="s">
        <v>20</v>
      </c>
      <c r="E23" s="5" t="s">
        <v>27</v>
      </c>
      <c r="F23" s="24">
        <v>1</v>
      </c>
      <c r="G23" s="43"/>
      <c r="H23" s="24">
        <v>1</v>
      </c>
      <c r="J23" s="24">
        <v>1</v>
      </c>
      <c r="L23" s="24">
        <v>0.7</v>
      </c>
      <c r="M23" s="16"/>
      <c r="N23" s="24">
        <v>1</v>
      </c>
      <c r="O23" s="16"/>
      <c r="P23" s="24">
        <v>1</v>
      </c>
      <c r="R23" s="24">
        <v>1</v>
      </c>
      <c r="S23" s="94">
        <f>D14*F23*H23*J23*L23*N23*P23*R23</f>
        <v>1.4</v>
      </c>
      <c r="V23" s="37" t="s">
        <v>29</v>
      </c>
      <c r="W23" s="23">
        <v>1</v>
      </c>
      <c r="X23" s="16"/>
      <c r="Y23" s="24">
        <v>0.9</v>
      </c>
      <c r="Z23" s="16"/>
      <c r="AA23" s="71">
        <v>0.95</v>
      </c>
      <c r="AB23" s="94">
        <f>T10*W23*Y23*AA23</f>
        <v>4.2749999999999995</v>
      </c>
    </row>
    <row r="24" spans="2:33" ht="15.75" thickBot="1" x14ac:dyDescent="0.3">
      <c r="D24" s="32"/>
      <c r="E24" s="33">
        <f>(D14-S23)/D14</f>
        <v>0.30000000000000004</v>
      </c>
      <c r="S24" s="95"/>
      <c r="V24" s="5" t="s">
        <v>27</v>
      </c>
      <c r="W24" s="40">
        <f>(T10-AB23)/T10</f>
        <v>0.1450000000000001</v>
      </c>
      <c r="X24" s="16"/>
      <c r="Y24" s="16"/>
      <c r="Z24" s="16"/>
      <c r="AA24" s="16"/>
      <c r="AB24" s="16"/>
    </row>
    <row r="25" spans="2:33" ht="15.75" thickBot="1" x14ac:dyDescent="0.3">
      <c r="D25" s="35" t="s">
        <v>14</v>
      </c>
      <c r="E25" s="5" t="s">
        <v>27</v>
      </c>
      <c r="F25" s="24">
        <v>1</v>
      </c>
      <c r="G25" s="43"/>
      <c r="H25" s="24">
        <v>0.4</v>
      </c>
      <c r="J25" s="24">
        <v>1</v>
      </c>
      <c r="L25" s="24">
        <v>1</v>
      </c>
      <c r="M25" s="16"/>
      <c r="N25" s="24">
        <v>1</v>
      </c>
      <c r="O25" s="16"/>
      <c r="P25" s="24">
        <v>1</v>
      </c>
      <c r="R25" s="24">
        <v>1</v>
      </c>
      <c r="S25" s="96">
        <f>D18*F25*H25*J25*L25*N25*P25*R25</f>
        <v>1.2000000000000002</v>
      </c>
      <c r="V25" s="41" t="s">
        <v>30</v>
      </c>
      <c r="W25" s="23">
        <v>1</v>
      </c>
      <c r="X25" s="16"/>
      <c r="Y25" s="24">
        <v>0.9</v>
      </c>
      <c r="Z25" s="16"/>
      <c r="AA25" s="71">
        <v>0.95</v>
      </c>
      <c r="AB25" s="94">
        <f>T10*W25*Y25*AA25</f>
        <v>4.2749999999999995</v>
      </c>
    </row>
    <row r="26" spans="2:33" x14ac:dyDescent="0.25">
      <c r="D26" s="32"/>
      <c r="E26" s="33">
        <f>(D18-S25)/D18</f>
        <v>0.6</v>
      </c>
      <c r="V26" s="5" t="s">
        <v>27</v>
      </c>
      <c r="W26" s="42">
        <f>(T10-AB25)/T10</f>
        <v>0.1450000000000001</v>
      </c>
    </row>
    <row r="27" spans="2:33" x14ac:dyDescent="0.25"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</row>
    <row r="28" spans="2:33" ht="27" hidden="1" customHeight="1" x14ac:dyDescent="0.25">
      <c r="B28" s="303" t="s">
        <v>32</v>
      </c>
      <c r="C28" s="303"/>
      <c r="D28" s="44" t="s">
        <v>33</v>
      </c>
      <c r="H28" s="193" t="s">
        <v>120</v>
      </c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</row>
    <row r="29" spans="2:33" hidden="1" x14ac:dyDescent="0.25">
      <c r="B29" s="243" t="s">
        <v>8</v>
      </c>
      <c r="C29" s="243"/>
      <c r="D29" s="5">
        <v>0.1</v>
      </c>
    </row>
    <row r="30" spans="2:33" hidden="1" x14ac:dyDescent="0.25">
      <c r="B30" s="243" t="s">
        <v>9</v>
      </c>
      <c r="C30" s="243"/>
      <c r="D30" s="5">
        <v>0.4</v>
      </c>
    </row>
    <row r="31" spans="2:33" ht="26.45" hidden="1" customHeight="1" x14ac:dyDescent="0.25">
      <c r="B31" s="243" t="s">
        <v>34</v>
      </c>
      <c r="C31" s="243"/>
      <c r="D31" s="5">
        <v>0.6</v>
      </c>
    </row>
    <row r="32" spans="2:33" ht="27.6" hidden="1" customHeight="1" x14ac:dyDescent="0.25">
      <c r="B32" s="243" t="s">
        <v>35</v>
      </c>
      <c r="C32" s="243"/>
      <c r="D32" s="5">
        <v>0.7</v>
      </c>
    </row>
    <row r="33" spans="2:28" hidden="1" x14ac:dyDescent="0.25">
      <c r="B33" s="250" t="s">
        <v>12</v>
      </c>
      <c r="C33" s="251"/>
      <c r="D33" s="5">
        <v>0.8</v>
      </c>
    </row>
    <row r="34" spans="2:28" hidden="1" x14ac:dyDescent="0.25">
      <c r="B34" s="243" t="s">
        <v>17</v>
      </c>
      <c r="C34" s="244"/>
      <c r="D34" s="5">
        <v>0.9</v>
      </c>
    </row>
    <row r="35" spans="2:28" hidden="1" x14ac:dyDescent="0.25">
      <c r="B35" s="243" t="s">
        <v>13</v>
      </c>
      <c r="C35" s="244"/>
      <c r="D35" s="5">
        <v>0.95</v>
      </c>
    </row>
    <row r="36" spans="2:28" hidden="1" x14ac:dyDescent="0.25">
      <c r="B36" s="243" t="s">
        <v>36</v>
      </c>
      <c r="C36" s="244"/>
      <c r="D36" s="5">
        <v>1</v>
      </c>
    </row>
    <row r="39" spans="2:28" s="112" customFormat="1" x14ac:dyDescent="0.25">
      <c r="B39" s="188" t="s">
        <v>195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</row>
    <row r="40" spans="2:28" s="112" customFormat="1" x14ac:dyDescent="0.25">
      <c r="B40" s="188" t="s">
        <v>197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</row>
    <row r="41" spans="2:28" s="112" customFormat="1" x14ac:dyDescent="0.25">
      <c r="B41" s="189" t="s">
        <v>196</v>
      </c>
      <c r="C41" s="189"/>
      <c r="D41" s="189"/>
    </row>
  </sheetData>
  <mergeCells count="51">
    <mergeCell ref="B39:AB39"/>
    <mergeCell ref="B40:N40"/>
    <mergeCell ref="B41:D41"/>
    <mergeCell ref="AG10:AG11"/>
    <mergeCell ref="AG13:AG14"/>
    <mergeCell ref="AG16:AG17"/>
    <mergeCell ref="B29:C29"/>
    <mergeCell ref="B30:C30"/>
    <mergeCell ref="B31:C31"/>
    <mergeCell ref="W8:W12"/>
    <mergeCell ref="Y8:Y12"/>
    <mergeCell ref="AA8:AA12"/>
    <mergeCell ref="T18:U18"/>
    <mergeCell ref="D27:AB27"/>
    <mergeCell ref="B28:C28"/>
    <mergeCell ref="H28:Z28"/>
    <mergeCell ref="F7:R7"/>
    <mergeCell ref="W7:AA7"/>
    <mergeCell ref="AE10:AE11"/>
    <mergeCell ref="AE13:AE14"/>
    <mergeCell ref="AE16:AE17"/>
    <mergeCell ref="T17:U17"/>
    <mergeCell ref="AC10:AD11"/>
    <mergeCell ref="T12:U15"/>
    <mergeCell ref="J13:J19"/>
    <mergeCell ref="P13:P19"/>
    <mergeCell ref="W13:W19"/>
    <mergeCell ref="Y13:Y19"/>
    <mergeCell ref="AA13:AA19"/>
    <mergeCell ref="AC13:AD14"/>
    <mergeCell ref="AC16:AD17"/>
    <mergeCell ref="R8:R19"/>
    <mergeCell ref="A1:AD1"/>
    <mergeCell ref="F5:R6"/>
    <mergeCell ref="W5:AA6"/>
    <mergeCell ref="T6:U6"/>
    <mergeCell ref="AC6:AD6"/>
    <mergeCell ref="B9:B19"/>
    <mergeCell ref="T9:U9"/>
    <mergeCell ref="T10:U10"/>
    <mergeCell ref="F8:F19"/>
    <mergeCell ref="H8:H19"/>
    <mergeCell ref="J8:J12"/>
    <mergeCell ref="L8:L19"/>
    <mergeCell ref="N8:N19"/>
    <mergeCell ref="P8:P12"/>
    <mergeCell ref="B32:C32"/>
    <mergeCell ref="B33:C33"/>
    <mergeCell ref="B34:C34"/>
    <mergeCell ref="B35:C35"/>
    <mergeCell ref="B36:C36"/>
  </mergeCells>
  <conditionalFormatting sqref="D10">
    <cfRule type="expression" dxfId="76" priority="74" stopIfTrue="1">
      <formula>IF(D10&lt;=4,1,0)</formula>
    </cfRule>
    <cfRule type="expression" dxfId="75" priority="75" stopIfTrue="1">
      <formula>IF(D10&lt;=8,1,0)</formula>
    </cfRule>
    <cfRule type="expression" dxfId="74" priority="76" stopIfTrue="1">
      <formula>IF(D10&lt;15,1,0)</formula>
    </cfRule>
    <cfRule type="expression" dxfId="73" priority="77" stopIfTrue="1">
      <formula>IF(D10&lt;=25,1,0)</formula>
    </cfRule>
  </conditionalFormatting>
  <conditionalFormatting sqref="D14">
    <cfRule type="expression" dxfId="72" priority="70" stopIfTrue="1">
      <formula>IF(D14&lt;=4,1,0)</formula>
    </cfRule>
    <cfRule type="expression" dxfId="71" priority="71" stopIfTrue="1">
      <formula>IF(D14&lt;=8,1,0)</formula>
    </cfRule>
    <cfRule type="expression" dxfId="70" priority="72" stopIfTrue="1">
      <formula>IF(D14&lt;15,1,0)</formula>
    </cfRule>
    <cfRule type="expression" dxfId="69" priority="73" stopIfTrue="1">
      <formula>IF(D14&lt;=25,1,0)</formula>
    </cfRule>
  </conditionalFormatting>
  <conditionalFormatting sqref="D18">
    <cfRule type="expression" dxfId="68" priority="66" stopIfTrue="1">
      <formula>IF(D18&lt;=4,1,0)</formula>
    </cfRule>
    <cfRule type="expression" dxfId="67" priority="67" stopIfTrue="1">
      <formula>IF(D18&lt;=8,1,0)</formula>
    </cfRule>
    <cfRule type="expression" dxfId="66" priority="68" stopIfTrue="1">
      <formula>IF(D18&lt;15,1,0)</formula>
    </cfRule>
    <cfRule type="expression" dxfId="65" priority="69" stopIfTrue="1">
      <formula>IF(D18&lt;=25,1,0)</formula>
    </cfRule>
  </conditionalFormatting>
  <conditionalFormatting sqref="J21">
    <cfRule type="expression" dxfId="64" priority="65">
      <formula>IF(J21=1,1,0)</formula>
    </cfRule>
  </conditionalFormatting>
  <conditionalFormatting sqref="F21">
    <cfRule type="expression" dxfId="63" priority="64">
      <formula>IF(F21=1,1,0)</formula>
    </cfRule>
  </conditionalFormatting>
  <conditionalFormatting sqref="H21">
    <cfRule type="expression" dxfId="62" priority="63">
      <formula>IF(H21=1,1,0)</formula>
    </cfRule>
  </conditionalFormatting>
  <conditionalFormatting sqref="L21">
    <cfRule type="expression" dxfId="61" priority="62">
      <formula>IF(L21=1,1,0)</formula>
    </cfRule>
  </conditionalFormatting>
  <conditionalFormatting sqref="N21">
    <cfRule type="expression" dxfId="60" priority="61">
      <formula>IF(N21=1,1,0)</formula>
    </cfRule>
  </conditionalFormatting>
  <conditionalFormatting sqref="P21">
    <cfRule type="expression" dxfId="59" priority="60">
      <formula>IF(P21=1,1,0)</formula>
    </cfRule>
  </conditionalFormatting>
  <conditionalFormatting sqref="R21">
    <cfRule type="expression" dxfId="58" priority="59">
      <formula>IF(R21=1,1,0)</formula>
    </cfRule>
  </conditionalFormatting>
  <conditionalFormatting sqref="S21">
    <cfRule type="expression" dxfId="57" priority="55" stopIfTrue="1">
      <formula>IF(S21&lt;=4,1,0)</formula>
    </cfRule>
    <cfRule type="expression" dxfId="56" priority="56" stopIfTrue="1">
      <formula>IF(S21&lt;=8,1,0)</formula>
    </cfRule>
    <cfRule type="expression" dxfId="55" priority="57" stopIfTrue="1">
      <formula>IF(S21&lt;15,1,0)</formula>
    </cfRule>
    <cfRule type="expression" dxfId="54" priority="58" stopIfTrue="1">
      <formula>IF(S21&lt;=25,1,0)</formula>
    </cfRule>
  </conditionalFormatting>
  <conditionalFormatting sqref="J23">
    <cfRule type="expression" dxfId="53" priority="54">
      <formula>IF(J23=1,1,0)</formula>
    </cfRule>
  </conditionalFormatting>
  <conditionalFormatting sqref="F23">
    <cfRule type="expression" dxfId="52" priority="53">
      <formula>IF(F23=1,1,0)</formula>
    </cfRule>
  </conditionalFormatting>
  <conditionalFormatting sqref="H23">
    <cfRule type="expression" dxfId="51" priority="52">
      <formula>IF(H23=1,1,0)</formula>
    </cfRule>
  </conditionalFormatting>
  <conditionalFormatting sqref="L23">
    <cfRule type="expression" dxfId="50" priority="51">
      <formula>IF(L23=1,1,0)</formula>
    </cfRule>
  </conditionalFormatting>
  <conditionalFormatting sqref="N23">
    <cfRule type="expression" dxfId="49" priority="50">
      <formula>IF(N23=1,1,0)</formula>
    </cfRule>
  </conditionalFormatting>
  <conditionalFormatting sqref="P23">
    <cfRule type="expression" dxfId="48" priority="49">
      <formula>IF(P23=1,1,0)</formula>
    </cfRule>
  </conditionalFormatting>
  <conditionalFormatting sqref="R23">
    <cfRule type="expression" dxfId="47" priority="48">
      <formula>IF(R23=1,1,0)</formula>
    </cfRule>
  </conditionalFormatting>
  <conditionalFormatting sqref="S23">
    <cfRule type="expression" dxfId="46" priority="44" stopIfTrue="1">
      <formula>IF(S23&lt;=4,1,0)</formula>
    </cfRule>
    <cfRule type="expression" dxfId="45" priority="45" stopIfTrue="1">
      <formula>IF(S23&lt;=8,1,0)</formula>
    </cfRule>
    <cfRule type="expression" dxfId="44" priority="46" stopIfTrue="1">
      <formula>IF(S23&lt;15,1,0)</formula>
    </cfRule>
    <cfRule type="expression" dxfId="43" priority="47" stopIfTrue="1">
      <formula>IF(S23&lt;=25,1,0)</formula>
    </cfRule>
  </conditionalFormatting>
  <conditionalFormatting sqref="J25">
    <cfRule type="expression" dxfId="42" priority="43">
      <formula>IF(J25=1,1,0)</formula>
    </cfRule>
  </conditionalFormatting>
  <conditionalFormatting sqref="F25">
    <cfRule type="expression" dxfId="41" priority="42">
      <formula>IF(F25=1,1,0)</formula>
    </cfRule>
  </conditionalFormatting>
  <conditionalFormatting sqref="H25">
    <cfRule type="expression" dxfId="40" priority="41">
      <formula>IF(H25=1,1,0)</formula>
    </cfRule>
  </conditionalFormatting>
  <conditionalFormatting sqref="L25">
    <cfRule type="expression" dxfId="39" priority="40">
      <formula>IF(L25=1,1,0)</formula>
    </cfRule>
  </conditionalFormatting>
  <conditionalFormatting sqref="N25">
    <cfRule type="expression" dxfId="38" priority="39">
      <formula>IF(N25=1,1,0)</formula>
    </cfRule>
  </conditionalFormatting>
  <conditionalFormatting sqref="P25">
    <cfRule type="expression" dxfId="37" priority="38">
      <formula>IF(P25=1,1,0)</formula>
    </cfRule>
  </conditionalFormatting>
  <conditionalFormatting sqref="R25">
    <cfRule type="expression" dxfId="36" priority="37">
      <formula>IF(R25=1,1,0)</formula>
    </cfRule>
  </conditionalFormatting>
  <conditionalFormatting sqref="S25">
    <cfRule type="expression" dxfId="35" priority="33" stopIfTrue="1">
      <formula>IF(S25&lt;=4,1,0)</formula>
    </cfRule>
    <cfRule type="expression" dxfId="34" priority="34" stopIfTrue="1">
      <formula>IF(S25&lt;=8,1,0)</formula>
    </cfRule>
    <cfRule type="expression" dxfId="33" priority="35" stopIfTrue="1">
      <formula>IF(S25&lt;15,1,0)</formula>
    </cfRule>
    <cfRule type="expression" dxfId="32" priority="36" stopIfTrue="1">
      <formula>IF(S25&lt;=25,1,0)</formula>
    </cfRule>
  </conditionalFormatting>
  <conditionalFormatting sqref="T10">
    <cfRule type="expression" dxfId="31" priority="29" stopIfTrue="1">
      <formula>IF(T10&lt;=4,1,0)</formula>
    </cfRule>
    <cfRule type="expression" dxfId="30" priority="30" stopIfTrue="1">
      <formula>IF(T10&lt;=8,1,0)</formula>
    </cfRule>
    <cfRule type="expression" dxfId="29" priority="31" stopIfTrue="1">
      <formula>IF(T10&lt;15,1,0)</formula>
    </cfRule>
    <cfRule type="expression" dxfId="28" priority="32" stopIfTrue="1">
      <formula>IF(T10&lt;=25,1,0)</formula>
    </cfRule>
  </conditionalFormatting>
  <conditionalFormatting sqref="AB23">
    <cfRule type="expression" dxfId="27" priority="21" stopIfTrue="1">
      <formula>IF(AB23&lt;=4,1,0)</formula>
    </cfRule>
    <cfRule type="expression" dxfId="26" priority="22" stopIfTrue="1">
      <formula>IF(AB23&lt;=8,1,0)</formula>
    </cfRule>
    <cfRule type="expression" dxfId="25" priority="23" stopIfTrue="1">
      <formula>IF(AB23&lt;15,1,0)</formula>
    </cfRule>
    <cfRule type="expression" dxfId="24" priority="24" stopIfTrue="1">
      <formula>IF(AB23&lt;=25,1,0)</formula>
    </cfRule>
  </conditionalFormatting>
  <conditionalFormatting sqref="AB25">
    <cfRule type="expression" dxfId="23" priority="17" stopIfTrue="1">
      <formula>IF(AB25&lt;=4,1,0)</formula>
    </cfRule>
    <cfRule type="expression" dxfId="22" priority="18" stopIfTrue="1">
      <formula>IF(AB25&lt;=8,1,0)</formula>
    </cfRule>
    <cfRule type="expression" dxfId="21" priority="19" stopIfTrue="1">
      <formula>IF(AB25&lt;15,1,0)</formula>
    </cfRule>
    <cfRule type="expression" dxfId="20" priority="20" stopIfTrue="1">
      <formula>IF(AB25&lt;=25,1,0)</formula>
    </cfRule>
  </conditionalFormatting>
  <conditionalFormatting sqref="AB21">
    <cfRule type="expression" dxfId="19" priority="13" stopIfTrue="1">
      <formula>IF(AB21&lt;=4,1,0)</formula>
    </cfRule>
    <cfRule type="expression" dxfId="18" priority="14" stopIfTrue="1">
      <formula>IF(AB21&lt;=8,1,0)</formula>
    </cfRule>
    <cfRule type="expression" dxfId="17" priority="15" stopIfTrue="1">
      <formula>IF(AB21&lt;15,1,0)</formula>
    </cfRule>
    <cfRule type="expression" dxfId="16" priority="16" stopIfTrue="1">
      <formula>IF(AB21&lt;=25,1,0)</formula>
    </cfRule>
  </conditionalFormatting>
  <conditionalFormatting sqref="AE10:AE11">
    <cfRule type="expression" dxfId="15" priority="9" stopIfTrue="1">
      <formula>IF(AB21&lt;=4,1,0)</formula>
    </cfRule>
    <cfRule type="expression" dxfId="14" priority="10" stopIfTrue="1">
      <formula>IF(AB21&lt;=8,1,0)</formula>
    </cfRule>
    <cfRule type="expression" dxfId="13" priority="11" stopIfTrue="1">
      <formula>IF(AB21&lt;15,1,0)</formula>
    </cfRule>
    <cfRule type="expression" dxfId="12" priority="12" stopIfTrue="1">
      <formula>IF(AB21&lt;=25,1,0)</formula>
    </cfRule>
  </conditionalFormatting>
  <dataValidations count="1">
    <dataValidation type="list" allowBlank="1" showInputMessage="1" showErrorMessage="1" sqref="F21 F23 R23 P23 N23 L23 H23 J23 R21 P21 N21 L21 H21 J21 F25 R25 P25 N25 L25 H25 J25" xr:uid="{2C8CB162-577B-4307-A604-55A0FFD2DCAB}">
      <formula1>$AM$6:$AM$13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FCC9-871B-47F3-A586-AA93FEA6C5B2}">
  <dimension ref="A1:AL33"/>
  <sheetViews>
    <sheetView showGridLines="0" zoomScale="90" zoomScaleNormal="90" workbookViewId="0">
      <selection activeCell="AE20" sqref="AE20"/>
    </sheetView>
  </sheetViews>
  <sheetFormatPr defaultRowHeight="15" x14ac:dyDescent="0.25"/>
  <cols>
    <col min="1" max="1" width="4.7109375" customWidth="1"/>
    <col min="2" max="2" width="8.85546875" customWidth="1"/>
    <col min="3" max="3" width="3" customWidth="1"/>
    <col min="4" max="4" width="11.7109375" bestFit="1" customWidth="1"/>
    <col min="5" max="5" width="7" customWidth="1"/>
    <col min="6" max="6" width="4.42578125" customWidth="1"/>
    <col min="7" max="7" width="1.28515625" customWidth="1"/>
    <col min="8" max="8" width="4.42578125" customWidth="1"/>
    <col min="9" max="9" width="1.28515625" customWidth="1"/>
    <col min="10" max="10" width="4.28515625" customWidth="1"/>
    <col min="11" max="11" width="1.42578125" customWidth="1"/>
    <col min="12" max="12" width="4.28515625" customWidth="1"/>
    <col min="13" max="13" width="1.42578125" customWidth="1"/>
    <col min="14" max="14" width="4.28515625" customWidth="1"/>
    <col min="15" max="15" width="1.42578125" customWidth="1"/>
    <col min="16" max="16" width="4.28515625" customWidth="1"/>
    <col min="17" max="17" width="1.42578125" customWidth="1"/>
    <col min="18" max="18" width="4.5703125" customWidth="1"/>
    <col min="19" max="19" width="6.28515625" customWidth="1"/>
    <col min="20" max="20" width="7.28515625" customWidth="1"/>
    <col min="21" max="21" width="5.5703125" customWidth="1"/>
    <col min="22" max="22" width="6.28515625" customWidth="1"/>
    <col min="23" max="23" width="5.140625" customWidth="1"/>
    <col min="24" max="24" width="1.42578125" customWidth="1"/>
    <col min="25" max="25" width="4.28515625" customWidth="1"/>
    <col min="26" max="26" width="1.42578125" customWidth="1"/>
    <col min="27" max="27" width="4.5703125" customWidth="1"/>
    <col min="28" max="28" width="6.28515625" customWidth="1"/>
    <col min="30" max="30" width="13.140625" customWidth="1"/>
    <col min="31" max="31" width="10.28515625" customWidth="1"/>
    <col min="38" max="38" width="0" hidden="1" customWidth="1"/>
  </cols>
  <sheetData>
    <row r="1" spans="1:38" ht="18.75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"/>
    </row>
    <row r="2" spans="1:38" ht="15" customHeight="1" x14ac:dyDescent="0.25">
      <c r="F2" s="260" t="s">
        <v>1</v>
      </c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W2" s="262" t="s">
        <v>2</v>
      </c>
      <c r="X2" s="262"/>
      <c r="Y2" s="262"/>
      <c r="Z2" s="262"/>
      <c r="AA2" s="262"/>
    </row>
    <row r="3" spans="1:38" ht="15" customHeight="1" thickBot="1" x14ac:dyDescent="0.3">
      <c r="B3" s="2" t="s">
        <v>3</v>
      </c>
      <c r="D3" s="2" t="s">
        <v>4</v>
      </c>
      <c r="E3" s="2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T3" s="263" t="s">
        <v>5</v>
      </c>
      <c r="U3" s="263"/>
      <c r="W3" s="261"/>
      <c r="X3" s="261"/>
      <c r="Y3" s="261"/>
      <c r="Z3" s="261"/>
      <c r="AA3" s="261"/>
      <c r="AC3" s="264" t="s">
        <v>6</v>
      </c>
      <c r="AD3" s="264"/>
      <c r="AE3" s="4"/>
      <c r="AL3" s="5">
        <v>0.1</v>
      </c>
    </row>
    <row r="4" spans="1:38" ht="15.75" thickBot="1" x14ac:dyDescent="0.3">
      <c r="B4" s="6"/>
      <c r="D4" s="6"/>
      <c r="E4" s="6"/>
      <c r="F4" s="266" t="s">
        <v>7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8"/>
      <c r="T4" s="6"/>
      <c r="U4" s="6"/>
      <c r="W4" s="269" t="s">
        <v>37</v>
      </c>
      <c r="X4" s="270"/>
      <c r="Y4" s="270"/>
      <c r="Z4" s="270"/>
      <c r="AA4" s="271"/>
      <c r="AC4" s="7"/>
      <c r="AD4" s="7"/>
      <c r="AE4" s="7"/>
      <c r="AL4" s="5">
        <v>0.4</v>
      </c>
    </row>
    <row r="5" spans="1:38" ht="15.75" customHeight="1" thickBot="1" x14ac:dyDescent="0.3">
      <c r="B5" s="8"/>
      <c r="D5" s="8"/>
      <c r="E5" s="9"/>
      <c r="F5" s="310" t="s">
        <v>8</v>
      </c>
      <c r="H5" s="255" t="s">
        <v>9</v>
      </c>
      <c r="J5" s="257" t="s">
        <v>10</v>
      </c>
      <c r="K5" s="7"/>
      <c r="L5" s="312" t="s">
        <v>11</v>
      </c>
      <c r="M5" s="10"/>
      <c r="N5" s="314" t="s">
        <v>12</v>
      </c>
      <c r="O5" s="10"/>
      <c r="P5" s="257" t="s">
        <v>10</v>
      </c>
      <c r="Q5" s="7"/>
      <c r="R5" s="287" t="s">
        <v>13</v>
      </c>
      <c r="T5" s="6"/>
      <c r="U5" s="6"/>
      <c r="W5" s="257" t="s">
        <v>10</v>
      </c>
      <c r="X5" s="11"/>
      <c r="Y5" s="257" t="s">
        <v>10</v>
      </c>
      <c r="Z5" s="11"/>
      <c r="AA5" s="257" t="s">
        <v>10</v>
      </c>
      <c r="AC5" s="7"/>
      <c r="AD5" s="7"/>
      <c r="AE5" s="7"/>
      <c r="AL5" s="5">
        <v>0.6</v>
      </c>
    </row>
    <row r="6" spans="1:38" ht="15.75" thickBot="1" x14ac:dyDescent="0.3">
      <c r="B6" s="327" t="s">
        <v>77</v>
      </c>
      <c r="D6" s="12" t="s">
        <v>15</v>
      </c>
      <c r="E6" s="13"/>
      <c r="F6" s="311"/>
      <c r="H6" s="256"/>
      <c r="J6" s="258"/>
      <c r="L6" s="313"/>
      <c r="M6" s="14"/>
      <c r="N6" s="315"/>
      <c r="O6" s="14"/>
      <c r="P6" s="258"/>
      <c r="R6" s="288"/>
      <c r="W6" s="258"/>
      <c r="Y6" s="258"/>
      <c r="AA6" s="258"/>
      <c r="AL6" s="5">
        <v>0.7</v>
      </c>
    </row>
    <row r="7" spans="1:38" ht="15.75" customHeight="1" thickBot="1" x14ac:dyDescent="0.3">
      <c r="B7" s="328"/>
      <c r="D7" s="17">
        <v>10</v>
      </c>
      <c r="F7" s="311"/>
      <c r="H7" s="256"/>
      <c r="J7" s="258"/>
      <c r="L7" s="313"/>
      <c r="M7" s="14"/>
      <c r="N7" s="315"/>
      <c r="O7" s="14"/>
      <c r="P7" s="258"/>
      <c r="R7" s="288"/>
      <c r="W7" s="258"/>
      <c r="Y7" s="258"/>
      <c r="AA7" s="258"/>
      <c r="AC7" s="283" t="s">
        <v>73</v>
      </c>
      <c r="AD7" s="284"/>
      <c r="AE7" s="69"/>
      <c r="AL7" s="5">
        <v>0.8</v>
      </c>
    </row>
    <row r="8" spans="1:38" ht="15.75" thickBot="1" x14ac:dyDescent="0.3">
      <c r="B8" s="328"/>
      <c r="D8" s="15" t="s">
        <v>72</v>
      </c>
      <c r="E8" s="16"/>
      <c r="F8" s="311"/>
      <c r="H8" s="256"/>
      <c r="J8" s="258"/>
      <c r="L8" s="313"/>
      <c r="M8" s="14"/>
      <c r="N8" s="315"/>
      <c r="O8" s="14"/>
      <c r="P8" s="258"/>
      <c r="R8" s="288"/>
      <c r="W8" s="258"/>
      <c r="Y8" s="258"/>
      <c r="AA8" s="258"/>
      <c r="AC8" s="285"/>
      <c r="AD8" s="286"/>
      <c r="AE8" s="69"/>
      <c r="AF8" s="46" t="s">
        <v>41</v>
      </c>
      <c r="AL8" s="5">
        <v>0.9</v>
      </c>
    </row>
    <row r="9" spans="1:38" ht="15.75" thickBot="1" x14ac:dyDescent="0.3">
      <c r="B9" s="328"/>
      <c r="F9" s="311"/>
      <c r="H9" s="256"/>
      <c r="J9" s="259"/>
      <c r="L9" s="313"/>
      <c r="M9" s="14"/>
      <c r="N9" s="315"/>
      <c r="O9" s="14"/>
      <c r="P9" s="259"/>
      <c r="R9" s="288"/>
      <c r="T9" s="289" t="s">
        <v>39</v>
      </c>
      <c r="U9" s="290"/>
      <c r="W9" s="259"/>
      <c r="Y9" s="259"/>
      <c r="AA9" s="259"/>
      <c r="AE9" s="70"/>
      <c r="AF9" s="46"/>
      <c r="AL9" s="5">
        <v>0.95</v>
      </c>
    </row>
    <row r="10" spans="1:38" ht="15.75" customHeight="1" thickBot="1" x14ac:dyDescent="0.3">
      <c r="B10" s="328"/>
      <c r="D10" s="15" t="s">
        <v>20</v>
      </c>
      <c r="E10" s="16"/>
      <c r="F10" s="311"/>
      <c r="H10" s="256"/>
      <c r="J10" s="295" t="s">
        <v>16</v>
      </c>
      <c r="L10" s="313"/>
      <c r="M10" s="14"/>
      <c r="N10" s="315"/>
      <c r="O10" s="14"/>
      <c r="P10" s="252" t="s">
        <v>17</v>
      </c>
      <c r="R10" s="288"/>
      <c r="T10" s="291"/>
      <c r="U10" s="292"/>
      <c r="W10" s="307" t="s">
        <v>16</v>
      </c>
      <c r="Y10" s="252" t="s">
        <v>17</v>
      </c>
      <c r="AA10" s="272" t="s">
        <v>18</v>
      </c>
      <c r="AC10" s="275" t="s">
        <v>40</v>
      </c>
      <c r="AD10" s="276"/>
      <c r="AE10" s="69"/>
      <c r="AF10" s="46"/>
      <c r="AL10" s="5">
        <v>1</v>
      </c>
    </row>
    <row r="11" spans="1:38" ht="15.75" thickBot="1" x14ac:dyDescent="0.3">
      <c r="B11" s="328"/>
      <c r="D11" s="17">
        <v>15</v>
      </c>
      <c r="F11" s="311"/>
      <c r="H11" s="256"/>
      <c r="J11" s="296"/>
      <c r="L11" s="313"/>
      <c r="M11" s="14"/>
      <c r="N11" s="315"/>
      <c r="O11" s="14"/>
      <c r="P11" s="253"/>
      <c r="R11" s="288"/>
      <c r="T11" s="291"/>
      <c r="U11" s="292"/>
      <c r="W11" s="308"/>
      <c r="Y11" s="253"/>
      <c r="AA11" s="273"/>
      <c r="AC11" s="277"/>
      <c r="AD11" s="278"/>
      <c r="AE11" s="69"/>
      <c r="AF11" s="46" t="s">
        <v>41</v>
      </c>
    </row>
    <row r="12" spans="1:38" ht="15.75" thickBot="1" x14ac:dyDescent="0.3">
      <c r="B12" s="328"/>
      <c r="D12" s="12" t="s">
        <v>60</v>
      </c>
      <c r="E12" s="16"/>
      <c r="F12" s="311"/>
      <c r="H12" s="256"/>
      <c r="J12" s="296"/>
      <c r="L12" s="313"/>
      <c r="M12" s="14"/>
      <c r="N12" s="315"/>
      <c r="O12" s="14"/>
      <c r="P12" s="253"/>
      <c r="R12" s="288"/>
      <c r="T12" s="293"/>
      <c r="U12" s="294"/>
      <c r="W12" s="308"/>
      <c r="Y12" s="253"/>
      <c r="AA12" s="273"/>
      <c r="AE12" s="70"/>
      <c r="AF12" s="46"/>
    </row>
    <row r="13" spans="1:38" ht="15.75" customHeight="1" thickBot="1" x14ac:dyDescent="0.3">
      <c r="B13" s="328"/>
      <c r="F13" s="311"/>
      <c r="H13" s="256"/>
      <c r="J13" s="296"/>
      <c r="L13" s="313"/>
      <c r="M13" s="14"/>
      <c r="N13" s="315"/>
      <c r="O13" s="14"/>
      <c r="P13" s="253"/>
      <c r="R13" s="288"/>
      <c r="W13" s="308"/>
      <c r="Y13" s="253"/>
      <c r="AA13" s="273"/>
      <c r="AC13" s="279" t="s">
        <v>19</v>
      </c>
      <c r="AD13" s="280"/>
      <c r="AE13" s="69"/>
      <c r="AF13" s="46"/>
    </row>
    <row r="14" spans="1:38" ht="15.75" thickBot="1" x14ac:dyDescent="0.3">
      <c r="B14" s="328"/>
      <c r="D14" s="15" t="s">
        <v>14</v>
      </c>
      <c r="E14" s="16"/>
      <c r="F14" s="311"/>
      <c r="H14" s="256"/>
      <c r="J14" s="296"/>
      <c r="L14" s="313"/>
      <c r="M14" s="14"/>
      <c r="N14" s="315"/>
      <c r="O14" s="14"/>
      <c r="P14" s="253"/>
      <c r="R14" s="288"/>
      <c r="W14" s="308"/>
      <c r="Y14" s="253"/>
      <c r="AA14" s="273"/>
      <c r="AC14" s="281"/>
      <c r="AD14" s="282"/>
      <c r="AE14" s="69"/>
      <c r="AF14" s="46" t="s">
        <v>42</v>
      </c>
    </row>
    <row r="15" spans="1:38" ht="15.75" thickBot="1" x14ac:dyDescent="0.3">
      <c r="B15" s="328"/>
      <c r="D15" s="17">
        <v>8</v>
      </c>
      <c r="F15" s="311"/>
      <c r="H15" s="256"/>
      <c r="J15" s="296"/>
      <c r="L15" s="313"/>
      <c r="M15" s="14"/>
      <c r="N15" s="315"/>
      <c r="O15" s="14"/>
      <c r="P15" s="253"/>
      <c r="R15" s="288"/>
      <c r="W15" s="308"/>
      <c r="Y15" s="253"/>
      <c r="AA15" s="273"/>
    </row>
    <row r="16" spans="1:38" ht="15.75" thickBot="1" x14ac:dyDescent="0.3">
      <c r="B16" s="329"/>
      <c r="D16" s="15" t="s">
        <v>38</v>
      </c>
      <c r="E16" s="16"/>
      <c r="F16" s="311"/>
      <c r="H16" s="256"/>
      <c r="J16" s="297"/>
      <c r="L16" s="313"/>
      <c r="M16" s="14"/>
      <c r="N16" s="315"/>
      <c r="O16" s="14"/>
      <c r="P16" s="254"/>
      <c r="R16" s="288"/>
      <c r="W16" s="309"/>
      <c r="Y16" s="254"/>
      <c r="AA16" s="274"/>
    </row>
    <row r="17" spans="2:28" ht="15.75" thickBot="1" x14ac:dyDescent="0.3">
      <c r="B17" s="18"/>
      <c r="F17" s="19" t="s">
        <v>21</v>
      </c>
      <c r="G17" s="19"/>
      <c r="H17" s="19" t="s">
        <v>22</v>
      </c>
      <c r="I17" s="19"/>
      <c r="J17" s="19" t="s">
        <v>74</v>
      </c>
      <c r="K17" s="19"/>
      <c r="L17" s="19" t="s">
        <v>75</v>
      </c>
      <c r="M17" s="19"/>
      <c r="N17" s="19" t="s">
        <v>23</v>
      </c>
      <c r="O17" s="19"/>
      <c r="P17" s="19" t="s">
        <v>24</v>
      </c>
      <c r="Q17" s="19"/>
      <c r="R17" s="19" t="s">
        <v>13</v>
      </c>
      <c r="S17" s="19" t="s">
        <v>25</v>
      </c>
      <c r="W17" t="s">
        <v>76</v>
      </c>
      <c r="Y17" t="s">
        <v>24</v>
      </c>
      <c r="AA17" t="s">
        <v>26</v>
      </c>
      <c r="AB17" t="s">
        <v>25</v>
      </c>
    </row>
    <row r="18" spans="2:28" ht="15.75" thickBot="1" x14ac:dyDescent="0.3">
      <c r="D18" s="20" t="s">
        <v>14</v>
      </c>
      <c r="E18" s="5" t="s">
        <v>27</v>
      </c>
      <c r="F18" s="21">
        <v>1</v>
      </c>
      <c r="G18" s="22"/>
      <c r="H18" s="23">
        <v>1</v>
      </c>
      <c r="J18" s="24">
        <v>0.6</v>
      </c>
      <c r="L18" s="25">
        <v>1</v>
      </c>
      <c r="M18" s="16"/>
      <c r="N18" s="24">
        <v>0.8</v>
      </c>
      <c r="O18" s="16"/>
      <c r="P18" s="26">
        <v>0.9</v>
      </c>
      <c r="R18" s="27">
        <v>0.95</v>
      </c>
      <c r="S18" s="28">
        <f>D7*F18*J18*L18*N18*P18*R18</f>
        <v>4.104000000000001</v>
      </c>
      <c r="V18" s="29" t="s">
        <v>28</v>
      </c>
      <c r="W18" s="30">
        <v>0.7</v>
      </c>
      <c r="Y18" s="26">
        <v>0.9</v>
      </c>
      <c r="AA18" s="27">
        <v>0.95</v>
      </c>
      <c r="AB18" s="31">
        <v>8.98</v>
      </c>
    </row>
    <row r="19" spans="2:28" ht="15.75" thickBot="1" x14ac:dyDescent="0.3">
      <c r="D19" s="32"/>
      <c r="E19" s="33">
        <f>(D7-S18)/D7</f>
        <v>0.5895999999999999</v>
      </c>
      <c r="V19" s="5" t="s">
        <v>27</v>
      </c>
      <c r="W19" s="34">
        <f>(D7-AB18)/D7</f>
        <v>0.10199999999999995</v>
      </c>
    </row>
    <row r="20" spans="2:28" ht="15.75" thickBot="1" x14ac:dyDescent="0.3">
      <c r="D20" s="35" t="s">
        <v>15</v>
      </c>
      <c r="E20" s="5" t="s">
        <v>27</v>
      </c>
      <c r="F20" s="21">
        <v>1</v>
      </c>
      <c r="G20" s="22"/>
      <c r="H20" s="23">
        <v>1</v>
      </c>
      <c r="J20" s="23">
        <v>1</v>
      </c>
      <c r="L20" s="24">
        <v>0.7</v>
      </c>
      <c r="M20" s="16"/>
      <c r="N20" s="24">
        <v>0.8</v>
      </c>
      <c r="O20" s="16"/>
      <c r="P20" s="26">
        <v>0.9</v>
      </c>
      <c r="R20" s="27">
        <v>0.95</v>
      </c>
      <c r="S20" s="36">
        <f>D11*F20*J20*L20*N20*P20*R20</f>
        <v>7.1820000000000004</v>
      </c>
      <c r="V20" s="37" t="s">
        <v>29</v>
      </c>
      <c r="W20" s="26">
        <v>0.7</v>
      </c>
      <c r="X20" s="16"/>
      <c r="Y20" s="24">
        <v>0.9</v>
      </c>
      <c r="Z20" s="16"/>
      <c r="AA20" s="38"/>
      <c r="AB20" s="39">
        <v>9.4499999999999993</v>
      </c>
    </row>
    <row r="21" spans="2:28" ht="15.75" thickBot="1" x14ac:dyDescent="0.3">
      <c r="D21" s="32"/>
      <c r="E21" s="33">
        <f>(D11-S20)/D11</f>
        <v>0.5212</v>
      </c>
      <c r="V21" s="5" t="s">
        <v>27</v>
      </c>
      <c r="W21" s="40">
        <f>(D7-AB20)/D7</f>
        <v>5.500000000000007E-2</v>
      </c>
      <c r="X21" s="16"/>
      <c r="Y21" s="16"/>
      <c r="Z21" s="16"/>
      <c r="AA21" s="16"/>
      <c r="AB21" s="16"/>
    </row>
    <row r="22" spans="2:28" ht="15.75" thickBot="1" x14ac:dyDescent="0.3">
      <c r="D22" s="35" t="s">
        <v>20</v>
      </c>
      <c r="E22" s="5" t="s">
        <v>27</v>
      </c>
      <c r="F22" s="21">
        <v>1</v>
      </c>
      <c r="G22" s="22"/>
      <c r="H22" s="23">
        <v>1</v>
      </c>
      <c r="J22" s="24">
        <v>0.6</v>
      </c>
      <c r="L22" s="23">
        <v>1</v>
      </c>
      <c r="M22" s="16"/>
      <c r="N22" s="23">
        <v>1</v>
      </c>
      <c r="O22" s="16"/>
      <c r="P22" s="26">
        <v>0.9</v>
      </c>
      <c r="R22" s="38">
        <v>1</v>
      </c>
      <c r="S22" s="36">
        <f>D15*F22*J22*L22*N22*P22*R22</f>
        <v>4.32</v>
      </c>
      <c r="V22" s="41" t="s">
        <v>30</v>
      </c>
      <c r="W22" s="26">
        <v>0.7</v>
      </c>
      <c r="X22" s="16"/>
      <c r="Y22" s="26">
        <v>0.9</v>
      </c>
      <c r="Z22" s="16"/>
      <c r="AA22" s="27">
        <v>0.95</v>
      </c>
      <c r="AB22" s="31">
        <v>8.98</v>
      </c>
    </row>
    <row r="23" spans="2:28" x14ac:dyDescent="0.25">
      <c r="D23" s="32"/>
      <c r="E23" s="33">
        <f>(D15-S22)/D15</f>
        <v>0.45999999999999996</v>
      </c>
      <c r="V23" s="5" t="s">
        <v>27</v>
      </c>
      <c r="W23" s="42">
        <f>(D7-AB22)/D7</f>
        <v>0.10199999999999995</v>
      </c>
    </row>
    <row r="24" spans="2:28" x14ac:dyDescent="0.25">
      <c r="D24" s="193" t="s">
        <v>31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</row>
    <row r="25" spans="2:28" ht="27" customHeight="1" x14ac:dyDescent="0.25">
      <c r="B25" s="303" t="s">
        <v>32</v>
      </c>
      <c r="C25" s="303"/>
      <c r="D25" s="44" t="s">
        <v>33</v>
      </c>
    </row>
    <row r="26" spans="2:28" x14ac:dyDescent="0.25">
      <c r="B26" s="243" t="s">
        <v>8</v>
      </c>
      <c r="C26" s="243"/>
      <c r="D26" s="5">
        <v>0.1</v>
      </c>
    </row>
    <row r="27" spans="2:28" x14ac:dyDescent="0.25">
      <c r="B27" s="243" t="s">
        <v>9</v>
      </c>
      <c r="C27" s="243"/>
      <c r="D27" s="5">
        <v>0.4</v>
      </c>
    </row>
    <row r="28" spans="2:28" ht="26.45" customHeight="1" x14ac:dyDescent="0.25">
      <c r="B28" s="243" t="s">
        <v>34</v>
      </c>
      <c r="C28" s="243"/>
      <c r="D28" s="5">
        <v>0.6</v>
      </c>
    </row>
    <row r="29" spans="2:28" ht="27.6" customHeight="1" x14ac:dyDescent="0.25">
      <c r="B29" s="243" t="s">
        <v>35</v>
      </c>
      <c r="C29" s="243"/>
      <c r="D29" s="5">
        <v>0.7</v>
      </c>
    </row>
    <row r="30" spans="2:28" x14ac:dyDescent="0.25">
      <c r="B30" s="250" t="s">
        <v>12</v>
      </c>
      <c r="C30" s="251"/>
      <c r="D30" s="5">
        <v>0.8</v>
      </c>
    </row>
    <row r="31" spans="2:28" x14ac:dyDescent="0.25">
      <c r="B31" s="243" t="s">
        <v>17</v>
      </c>
      <c r="C31" s="244"/>
      <c r="D31" s="5">
        <v>0.9</v>
      </c>
    </row>
    <row r="32" spans="2:28" x14ac:dyDescent="0.25">
      <c r="B32" s="243" t="s">
        <v>13</v>
      </c>
      <c r="C32" s="244"/>
      <c r="D32" s="5">
        <v>0.95</v>
      </c>
    </row>
    <row r="33" spans="2:4" x14ac:dyDescent="0.25">
      <c r="B33" s="243" t="s">
        <v>36</v>
      </c>
      <c r="C33" s="244"/>
      <c r="D33" s="5">
        <v>1</v>
      </c>
    </row>
  </sheetData>
  <mergeCells count="37">
    <mergeCell ref="B32:C32"/>
    <mergeCell ref="B33:C33"/>
    <mergeCell ref="B26:C26"/>
    <mergeCell ref="B27:C27"/>
    <mergeCell ref="B28:C28"/>
    <mergeCell ref="B29:C29"/>
    <mergeCell ref="B30:C30"/>
    <mergeCell ref="B31:C31"/>
    <mergeCell ref="B25:C25"/>
    <mergeCell ref="R5:R16"/>
    <mergeCell ref="W5:W9"/>
    <mergeCell ref="Y5:Y9"/>
    <mergeCell ref="AA5:AA9"/>
    <mergeCell ref="B6:B16"/>
    <mergeCell ref="F5:F16"/>
    <mergeCell ref="H5:H16"/>
    <mergeCell ref="Y10:Y16"/>
    <mergeCell ref="AA10:AA16"/>
    <mergeCell ref="D24:AB24"/>
    <mergeCell ref="AC7:AD8"/>
    <mergeCell ref="T9:U12"/>
    <mergeCell ref="J10:J16"/>
    <mergeCell ref="P10:P16"/>
    <mergeCell ref="W10:W16"/>
    <mergeCell ref="J5:J9"/>
    <mergeCell ref="L5:L16"/>
    <mergeCell ref="N5:N16"/>
    <mergeCell ref="P5:P9"/>
    <mergeCell ref="AC10:AD11"/>
    <mergeCell ref="AC13:AD14"/>
    <mergeCell ref="F4:R4"/>
    <mergeCell ref="W4:AA4"/>
    <mergeCell ref="A1:AD1"/>
    <mergeCell ref="F2:R3"/>
    <mergeCell ref="W2:AA3"/>
    <mergeCell ref="T3:U3"/>
    <mergeCell ref="AC3:AD3"/>
  </mergeCells>
  <conditionalFormatting sqref="D7">
    <cfRule type="expression" dxfId="11" priority="9" stopIfTrue="1">
      <formula>IF(D7&lt;=4,1,0)</formula>
    </cfRule>
    <cfRule type="expression" dxfId="10" priority="10" stopIfTrue="1">
      <formula>IF(D7&lt;=8,1,0)</formula>
    </cfRule>
    <cfRule type="expression" dxfId="9" priority="11" stopIfTrue="1">
      <formula>IF(D7&lt;15,1,0)</formula>
    </cfRule>
    <cfRule type="expression" dxfId="8" priority="12" stopIfTrue="1">
      <formula>IF(D7&lt;=25,1,0)</formula>
    </cfRule>
  </conditionalFormatting>
  <conditionalFormatting sqref="D11">
    <cfRule type="expression" dxfId="7" priority="5" stopIfTrue="1">
      <formula>IF(D11&lt;=4,1,0)</formula>
    </cfRule>
    <cfRule type="expression" dxfId="6" priority="6" stopIfTrue="1">
      <formula>IF(D11&lt;=8,1,0)</formula>
    </cfRule>
    <cfRule type="expression" dxfId="5" priority="7" stopIfTrue="1">
      <formula>IF(D11&lt;15,1,0)</formula>
    </cfRule>
    <cfRule type="expression" dxfId="4" priority="8" stopIfTrue="1">
      <formula>IF(D11&lt;=25,1,0)</formula>
    </cfRule>
  </conditionalFormatting>
  <conditionalFormatting sqref="D15">
    <cfRule type="expression" dxfId="3" priority="1" stopIfTrue="1">
      <formula>IF(D15&lt;=4,1,0)</formula>
    </cfRule>
    <cfRule type="expression" dxfId="2" priority="2" stopIfTrue="1">
      <formula>IF(D15&lt;=8,1,0)</formula>
    </cfRule>
    <cfRule type="expression" dxfId="1" priority="3" stopIfTrue="1">
      <formula>IF(D15&lt;15,1,0)</formula>
    </cfRule>
    <cfRule type="expression" dxfId="0" priority="4" stopIfTrue="1">
      <formula>IF(D15&lt;=25,1,0)</formula>
    </cfRule>
  </conditionalFormatting>
  <dataValidations count="1">
    <dataValidation type="list" allowBlank="1" showInputMessage="1" showErrorMessage="1" sqref="F18 R22 P22 N22 L22 J22 H22 F22 R20 P20 N20 L20 J20 H20 F20 R18 P18 N18 L18 J18 H18" xr:uid="{F4307A3D-0450-4FC9-810F-B4F90FD085F0}">
      <formula1>$AL$3:$AL$10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1D82-2194-4438-8D28-6BD1DA6DD010}">
  <dimension ref="B1:AE56"/>
  <sheetViews>
    <sheetView showGridLines="0" workbookViewId="0">
      <selection activeCell="B2" sqref="B2:O10"/>
    </sheetView>
  </sheetViews>
  <sheetFormatPr defaultRowHeight="15" x14ac:dyDescent="0.25"/>
  <cols>
    <col min="1" max="1" width="15" customWidth="1"/>
    <col min="2" max="2" width="4.140625" customWidth="1"/>
    <col min="3" max="3" width="22.42578125" customWidth="1"/>
    <col min="4" max="5" width="19.85546875" customWidth="1"/>
    <col min="6" max="6" width="19.140625" customWidth="1"/>
    <col min="7" max="8" width="4.7109375" customWidth="1"/>
    <col min="9" max="9" width="6.28515625" style="113" customWidth="1"/>
    <col min="10" max="10" width="11.140625" style="113" customWidth="1"/>
    <col min="11" max="11" width="36.7109375" customWidth="1"/>
    <col min="12" max="13" width="4.7109375" customWidth="1"/>
    <col min="14" max="14" width="6.28515625" style="113" customWidth="1"/>
    <col min="15" max="15" width="7.5703125" customWidth="1"/>
    <col min="16" max="16" width="5.85546875" customWidth="1"/>
    <col min="31" max="31" width="19.5703125" customWidth="1"/>
  </cols>
  <sheetData>
    <row r="1" spans="2:15" ht="15.75" thickBot="1" x14ac:dyDescent="0.3"/>
    <row r="2" spans="2:15" ht="21.75" thickBot="1" x14ac:dyDescent="0.4">
      <c r="B2" s="190" t="s">
        <v>172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</row>
    <row r="3" spans="2:15" s="114" customFormat="1" ht="45.75" customHeight="1" thickBot="1" x14ac:dyDescent="0.3">
      <c r="B3" s="125" t="s">
        <v>173</v>
      </c>
      <c r="C3" s="126" t="s">
        <v>123</v>
      </c>
      <c r="D3" s="127" t="s">
        <v>174</v>
      </c>
      <c r="E3" s="127" t="s">
        <v>175</v>
      </c>
      <c r="F3" s="127" t="s">
        <v>176</v>
      </c>
      <c r="G3" s="128" t="s">
        <v>88</v>
      </c>
      <c r="H3" s="129" t="s">
        <v>87</v>
      </c>
      <c r="I3" s="128" t="s">
        <v>52</v>
      </c>
      <c r="J3" s="130" t="s">
        <v>124</v>
      </c>
      <c r="K3" s="131" t="s">
        <v>125</v>
      </c>
      <c r="L3" s="132" t="s">
        <v>126</v>
      </c>
      <c r="M3" s="133" t="s">
        <v>177</v>
      </c>
      <c r="N3" s="132" t="s">
        <v>127</v>
      </c>
      <c r="O3" s="134" t="s">
        <v>27</v>
      </c>
    </row>
    <row r="4" spans="2:15" s="107" customFormat="1" ht="46.5" customHeight="1" thickBot="1" x14ac:dyDescent="0.3">
      <c r="B4" s="135"/>
      <c r="C4" s="136" t="s">
        <v>178</v>
      </c>
      <c r="D4" s="118" t="s">
        <v>179</v>
      </c>
      <c r="E4" s="118" t="s">
        <v>180</v>
      </c>
      <c r="F4" s="118" t="s">
        <v>181</v>
      </c>
      <c r="G4" s="137">
        <v>4</v>
      </c>
      <c r="H4" s="137">
        <v>3</v>
      </c>
      <c r="I4" s="138"/>
      <c r="J4" s="139" t="s">
        <v>182</v>
      </c>
      <c r="K4" s="140" t="s">
        <v>183</v>
      </c>
      <c r="L4" s="141">
        <v>2</v>
      </c>
      <c r="M4" s="137">
        <v>3</v>
      </c>
      <c r="N4" s="142"/>
      <c r="O4" s="143">
        <v>0.5</v>
      </c>
    </row>
    <row r="5" spans="2:15" s="107" customFormat="1" ht="9" customHeight="1" thickBot="1" x14ac:dyDescent="0.3">
      <c r="B5" s="144"/>
      <c r="C5" s="185"/>
      <c r="D5" s="145"/>
      <c r="E5" s="145"/>
      <c r="F5" s="145"/>
      <c r="G5" s="146"/>
      <c r="H5" s="146"/>
      <c r="I5" s="147"/>
      <c r="J5" s="148"/>
      <c r="K5" s="145"/>
      <c r="L5" s="146"/>
      <c r="M5" s="146"/>
      <c r="N5" s="149"/>
      <c r="O5" s="150"/>
    </row>
    <row r="6" spans="2:15" s="107" customFormat="1" ht="64.5" customHeight="1" thickBot="1" x14ac:dyDescent="0.3">
      <c r="B6" s="151">
        <v>1</v>
      </c>
      <c r="C6" s="152" t="s">
        <v>184</v>
      </c>
      <c r="D6" s="153" t="s">
        <v>185</v>
      </c>
      <c r="E6" s="153" t="s">
        <v>186</v>
      </c>
      <c r="F6" s="153" t="s">
        <v>187</v>
      </c>
      <c r="G6" s="154">
        <v>1</v>
      </c>
      <c r="H6" s="154">
        <v>5</v>
      </c>
      <c r="I6" s="155">
        <f>G6*H6</f>
        <v>5</v>
      </c>
      <c r="J6" s="155" t="s">
        <v>188</v>
      </c>
      <c r="K6" s="156" t="s">
        <v>189</v>
      </c>
      <c r="L6" s="157">
        <v>1</v>
      </c>
      <c r="M6" s="154">
        <v>5</v>
      </c>
      <c r="N6" s="155">
        <f>L6*M6</f>
        <v>5</v>
      </c>
      <c r="O6" s="158">
        <f>(I6-N6)/I6</f>
        <v>0</v>
      </c>
    </row>
    <row r="7" spans="2:15" ht="9" customHeight="1" thickBot="1" x14ac:dyDescent="0.3">
      <c r="B7" s="159"/>
      <c r="C7" s="159"/>
      <c r="D7" s="160"/>
      <c r="E7" s="160"/>
      <c r="F7" s="160"/>
      <c r="G7" s="160"/>
      <c r="H7" s="160"/>
      <c r="I7" s="161"/>
      <c r="J7" s="161"/>
      <c r="K7" s="160"/>
      <c r="L7" s="160"/>
      <c r="M7" s="160"/>
      <c r="N7" s="149"/>
      <c r="O7" s="162"/>
    </row>
    <row r="8" spans="2:15" ht="63" customHeight="1" thickBot="1" x14ac:dyDescent="0.3">
      <c r="B8" s="151">
        <v>2</v>
      </c>
      <c r="C8" s="163" t="s">
        <v>212</v>
      </c>
      <c r="D8" s="118" t="s">
        <v>210</v>
      </c>
      <c r="E8" s="164" t="s">
        <v>211</v>
      </c>
      <c r="F8" s="118" t="s">
        <v>198</v>
      </c>
      <c r="G8" s="154">
        <v>1</v>
      </c>
      <c r="H8" s="154">
        <v>5</v>
      </c>
      <c r="I8" s="155">
        <f>G8*H8</f>
        <v>5</v>
      </c>
      <c r="J8" s="154" t="s">
        <v>188</v>
      </c>
      <c r="K8" s="165" t="s">
        <v>190</v>
      </c>
      <c r="L8" s="154">
        <v>1</v>
      </c>
      <c r="M8" s="154">
        <v>5</v>
      </c>
      <c r="N8" s="155">
        <f>L8*M8</f>
        <v>5</v>
      </c>
      <c r="O8" s="158">
        <f>(I8-N8)/I8</f>
        <v>0</v>
      </c>
    </row>
    <row r="9" spans="2:15" ht="9" customHeight="1" thickBot="1" x14ac:dyDescent="0.3">
      <c r="B9" s="159"/>
      <c r="C9" s="144"/>
      <c r="D9" s="166"/>
      <c r="E9" s="166"/>
      <c r="F9" s="166"/>
      <c r="G9" s="166"/>
      <c r="H9" s="166"/>
      <c r="I9" s="167"/>
      <c r="J9" s="167"/>
      <c r="K9" s="166"/>
      <c r="L9" s="166"/>
      <c r="M9" s="166"/>
      <c r="N9" s="167"/>
      <c r="O9" s="168"/>
    </row>
    <row r="10" spans="2:15" ht="103.5" customHeight="1" thickBot="1" x14ac:dyDescent="0.3">
      <c r="B10" s="169">
        <v>3</v>
      </c>
      <c r="C10" s="170" t="s">
        <v>191</v>
      </c>
      <c r="D10" s="171" t="s">
        <v>207</v>
      </c>
      <c r="E10" s="172" t="s">
        <v>192</v>
      </c>
      <c r="F10" s="171" t="s">
        <v>193</v>
      </c>
      <c r="G10" s="173">
        <v>3</v>
      </c>
      <c r="H10" s="186">
        <v>5</v>
      </c>
      <c r="I10" s="175">
        <f>G10*H10</f>
        <v>15</v>
      </c>
      <c r="J10" s="173" t="s">
        <v>182</v>
      </c>
      <c r="K10" s="172" t="s">
        <v>194</v>
      </c>
      <c r="L10" s="173">
        <v>2</v>
      </c>
      <c r="M10" s="186">
        <v>5</v>
      </c>
      <c r="N10" s="175">
        <f>L10*M10</f>
        <v>10</v>
      </c>
      <c r="O10" s="174">
        <f>(I10-N10)/I10</f>
        <v>0.33333333333333331</v>
      </c>
    </row>
    <row r="28" spans="2:28" s="112" customFormat="1" x14ac:dyDescent="0.25">
      <c r="B28" s="188" t="s">
        <v>195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</row>
    <row r="29" spans="2:28" s="112" customFormat="1" x14ac:dyDescent="0.25">
      <c r="B29" s="188" t="s">
        <v>197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</row>
    <row r="30" spans="2:28" s="112" customFormat="1" x14ac:dyDescent="0.25">
      <c r="B30" s="189" t="s">
        <v>196</v>
      </c>
      <c r="C30" s="189"/>
    </row>
    <row r="42" spans="31:31" x14ac:dyDescent="0.25">
      <c r="AE42" s="108">
        <v>5</v>
      </c>
    </row>
    <row r="43" spans="31:31" x14ac:dyDescent="0.25">
      <c r="AE43" s="108">
        <v>4</v>
      </c>
    </row>
    <row r="44" spans="31:31" x14ac:dyDescent="0.25">
      <c r="AE44" s="108">
        <v>3</v>
      </c>
    </row>
    <row r="45" spans="31:31" x14ac:dyDescent="0.25">
      <c r="AE45" s="108">
        <v>2</v>
      </c>
    </row>
    <row r="46" spans="31:31" ht="15.75" thickBot="1" x14ac:dyDescent="0.3">
      <c r="AE46" s="106">
        <v>1</v>
      </c>
    </row>
    <row r="47" spans="31:31" x14ac:dyDescent="0.25">
      <c r="AE47" s="184"/>
    </row>
    <row r="48" spans="31:31" x14ac:dyDescent="0.25">
      <c r="AE48" s="109">
        <v>4</v>
      </c>
    </row>
    <row r="49" spans="31:31" x14ac:dyDescent="0.25">
      <c r="AE49" s="109">
        <v>3</v>
      </c>
    </row>
    <row r="50" spans="31:31" x14ac:dyDescent="0.25">
      <c r="AE50" s="109">
        <v>2</v>
      </c>
    </row>
    <row r="51" spans="31:31" x14ac:dyDescent="0.25">
      <c r="AE51" s="109">
        <v>1</v>
      </c>
    </row>
    <row r="53" spans="31:31" x14ac:dyDescent="0.25">
      <c r="AE53" s="109" t="s">
        <v>128</v>
      </c>
    </row>
    <row r="54" spans="31:31" x14ac:dyDescent="0.25">
      <c r="AE54" s="109" t="s">
        <v>129</v>
      </c>
    </row>
    <row r="55" spans="31:31" x14ac:dyDescent="0.25">
      <c r="AE55" s="109" t="s">
        <v>130</v>
      </c>
    </row>
    <row r="56" spans="31:31" x14ac:dyDescent="0.25">
      <c r="AE56" s="109" t="s">
        <v>131</v>
      </c>
    </row>
  </sheetData>
  <mergeCells count="4">
    <mergeCell ref="B2:O2"/>
    <mergeCell ref="B29:N29"/>
    <mergeCell ref="B30:C30"/>
    <mergeCell ref="B28:AB28"/>
  </mergeCells>
  <conditionalFormatting sqref="I4">
    <cfRule type="expression" dxfId="205" priority="29" stopIfTrue="1">
      <formula>IF(I4&lt;4,1,0)</formula>
    </cfRule>
    <cfRule type="expression" dxfId="204" priority="30" stopIfTrue="1">
      <formula>IF(I4&lt;8,1,0)</formula>
    </cfRule>
    <cfRule type="expression" dxfId="203" priority="31" stopIfTrue="1">
      <formula>IF(I4&lt;=12,1,0)</formula>
    </cfRule>
    <cfRule type="expression" dxfId="202" priority="32" stopIfTrue="1">
      <formula>IF(I4&lt;=25,1,0)</formula>
    </cfRule>
  </conditionalFormatting>
  <conditionalFormatting sqref="N4">
    <cfRule type="expression" dxfId="201" priority="25" stopIfTrue="1">
      <formula>IF(N4&lt;4,1,0)</formula>
    </cfRule>
    <cfRule type="expression" dxfId="200" priority="26" stopIfTrue="1">
      <formula>IF(N4&lt;8,1,0)</formula>
    </cfRule>
    <cfRule type="expression" dxfId="199" priority="27" stopIfTrue="1">
      <formula>IF(N4&lt;12,1,0)</formula>
    </cfRule>
    <cfRule type="expression" dxfId="198" priority="28" stopIfTrue="1">
      <formula>IF(N4&lt;=20,1,0)</formula>
    </cfRule>
  </conditionalFormatting>
  <conditionalFormatting sqref="N10">
    <cfRule type="expression" dxfId="197" priority="21" stopIfTrue="1">
      <formula>IF(N10&lt;=4,1,0)</formula>
    </cfRule>
    <cfRule type="expression" dxfId="196" priority="22" stopIfTrue="1">
      <formula>IF(N10&lt;=8,1,0)</formula>
    </cfRule>
    <cfRule type="expression" dxfId="195" priority="23" stopIfTrue="1">
      <formula>IF(N10&lt;=12,1,0)</formula>
    </cfRule>
    <cfRule type="expression" dxfId="194" priority="24" stopIfTrue="1">
      <formula>IF(N10&lt;=25,1,0)</formula>
    </cfRule>
  </conditionalFormatting>
  <conditionalFormatting sqref="N6">
    <cfRule type="expression" dxfId="193" priority="17" stopIfTrue="1">
      <formula>IF(N6&lt;=4,1,0)</formula>
    </cfRule>
    <cfRule type="expression" dxfId="192" priority="18" stopIfTrue="1">
      <formula>IF(N6&lt;=8,1,0)</formula>
    </cfRule>
    <cfRule type="expression" dxfId="191" priority="19" stopIfTrue="1">
      <formula>IF(N6&lt;=12,1,0)</formula>
    </cfRule>
    <cfRule type="expression" dxfId="190" priority="20" stopIfTrue="1">
      <formula>IF(N6&lt;=25,1,0)</formula>
    </cfRule>
  </conditionalFormatting>
  <conditionalFormatting sqref="N8">
    <cfRule type="expression" dxfId="189" priority="13" stopIfTrue="1">
      <formula>IF(N8&lt;=4,1,0)</formula>
    </cfRule>
    <cfRule type="expression" dxfId="188" priority="14" stopIfTrue="1">
      <formula>IF(N8&lt;=8,1,0)</formula>
    </cfRule>
    <cfRule type="expression" dxfId="187" priority="15" stopIfTrue="1">
      <formula>IF(N8&lt;=12,1,0)</formula>
    </cfRule>
    <cfRule type="expression" dxfId="186" priority="16" stopIfTrue="1">
      <formula>IF(N8&lt;=25,1,0)</formula>
    </cfRule>
  </conditionalFormatting>
  <conditionalFormatting sqref="I6">
    <cfRule type="expression" dxfId="185" priority="9" stopIfTrue="1">
      <formula>IF(I6&lt;=4,1,0)</formula>
    </cfRule>
    <cfRule type="expression" dxfId="184" priority="10" stopIfTrue="1">
      <formula>IF(I6&lt;=8,1,0)</formula>
    </cfRule>
    <cfRule type="expression" dxfId="183" priority="11" stopIfTrue="1">
      <formula>IF(I6&lt;=12,1,0)</formula>
    </cfRule>
    <cfRule type="expression" dxfId="182" priority="12" stopIfTrue="1">
      <formula>IF(I6&lt;=25,1,0)</formula>
    </cfRule>
  </conditionalFormatting>
  <conditionalFormatting sqref="I8">
    <cfRule type="expression" dxfId="181" priority="5" stopIfTrue="1">
      <formula>IF(I8&lt;=4,1,0)</formula>
    </cfRule>
    <cfRule type="expression" dxfId="180" priority="6" stopIfTrue="1">
      <formula>IF(I8&lt;=8,1,0)</formula>
    </cfRule>
    <cfRule type="expression" dxfId="179" priority="7" stopIfTrue="1">
      <formula>IF(I8&lt;=12,1,0)</formula>
    </cfRule>
    <cfRule type="expression" dxfId="178" priority="8" stopIfTrue="1">
      <formula>IF(I8&lt;=25,1,0)</formula>
    </cfRule>
  </conditionalFormatting>
  <conditionalFormatting sqref="I10">
    <cfRule type="expression" dxfId="177" priority="1" stopIfTrue="1">
      <formula>IF(I10&lt;=4,1,0)</formula>
    </cfRule>
    <cfRule type="expression" dxfId="176" priority="2" stopIfTrue="1">
      <formula>IF(I10&lt;=8,1,0)</formula>
    </cfRule>
    <cfRule type="expression" dxfId="175" priority="3" stopIfTrue="1">
      <formula>IF(I10&lt;=12,1,0)</formula>
    </cfRule>
    <cfRule type="expression" dxfId="174" priority="4" stopIfTrue="1">
      <formula>IF(I10&lt;=25,1,0)</formula>
    </cfRule>
  </conditionalFormatting>
  <dataValidations count="2">
    <dataValidation type="list" allowBlank="1" showInputMessage="1" showErrorMessage="1" sqref="M4 H4" xr:uid="{45069EBE-6F9C-49CA-B732-26CCC99412BE}">
      <formula1>$AE$48:$AE$51</formula1>
    </dataValidation>
    <dataValidation type="list" allowBlank="1" showInputMessage="1" showErrorMessage="1" sqref="L6:M6 G4 L4 G6:H6 H8 H10 M8 M10" xr:uid="{77BDDEF1-6783-4AC1-A738-AF09DD8249EC}">
      <formula1>$AE$42:$AE$46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4D53-BE97-4A6B-8805-13232F435261}">
  <dimension ref="A1:AA37"/>
  <sheetViews>
    <sheetView showGridLines="0" topLeftCell="D1" workbookViewId="0">
      <selection activeCell="S4" sqref="S4"/>
    </sheetView>
  </sheetViews>
  <sheetFormatPr defaultColWidth="9.140625" defaultRowHeight="15" x14ac:dyDescent="0.25"/>
  <cols>
    <col min="1" max="1" width="16.140625" customWidth="1"/>
    <col min="2" max="2" width="18.5703125" customWidth="1"/>
    <col min="3" max="3" width="21" customWidth="1"/>
    <col min="4" max="4" width="21.7109375" customWidth="1"/>
    <col min="5" max="5" width="14.85546875" customWidth="1"/>
    <col min="6" max="6" width="5.42578125" customWidth="1"/>
    <col min="7" max="9" width="0" hidden="1" customWidth="1"/>
    <col min="10" max="10" width="7.5703125" customWidth="1"/>
    <col min="11" max="11" width="9" customWidth="1"/>
    <col min="12" max="12" width="8.7109375" customWidth="1"/>
    <col min="13" max="13" width="17.85546875" customWidth="1"/>
    <col min="14" max="14" width="3.7109375" customWidth="1"/>
    <col min="15" max="15" width="3.42578125" customWidth="1"/>
    <col min="16" max="16" width="8.7109375" customWidth="1"/>
    <col min="17" max="17" width="11.140625" customWidth="1"/>
    <col min="18" max="18" width="11.28515625" customWidth="1"/>
    <col min="19" max="19" width="13.42578125" customWidth="1"/>
    <col min="20" max="20" width="10.85546875" customWidth="1"/>
    <col min="21" max="21" width="8.85546875" customWidth="1"/>
    <col min="22" max="22" width="3.7109375" customWidth="1"/>
    <col min="23" max="23" width="3.42578125" customWidth="1"/>
    <col min="24" max="24" width="8.7109375" customWidth="1"/>
    <col min="25" max="25" width="7.85546875" customWidth="1"/>
    <col min="26" max="26" width="9" customWidth="1"/>
  </cols>
  <sheetData>
    <row r="1" spans="2:27" ht="19.5" customHeight="1" thickBot="1" x14ac:dyDescent="0.35">
      <c r="B1" s="209" t="s">
        <v>43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</row>
    <row r="2" spans="2:27" ht="36.75" customHeight="1" x14ac:dyDescent="0.25">
      <c r="B2" s="210" t="s">
        <v>44</v>
      </c>
      <c r="C2" s="197" t="s">
        <v>45</v>
      </c>
      <c r="D2" s="197" t="s">
        <v>6</v>
      </c>
      <c r="E2" s="212" t="s">
        <v>46</v>
      </c>
      <c r="F2" s="213"/>
      <c r="G2" s="213"/>
      <c r="H2" s="213"/>
      <c r="I2" s="214"/>
      <c r="J2" s="215" t="s">
        <v>47</v>
      </c>
      <c r="K2" s="200"/>
      <c r="L2" s="201"/>
      <c r="M2" s="73" t="s">
        <v>79</v>
      </c>
      <c r="N2" s="199" t="s">
        <v>86</v>
      </c>
      <c r="O2" s="200"/>
      <c r="P2" s="201"/>
      <c r="Q2" s="213" t="s">
        <v>48</v>
      </c>
      <c r="R2" s="213"/>
      <c r="S2" s="213"/>
      <c r="T2" s="213"/>
      <c r="U2" s="214"/>
      <c r="V2" s="199" t="s">
        <v>95</v>
      </c>
      <c r="W2" s="200"/>
      <c r="X2" s="201"/>
      <c r="Y2" s="216" t="s">
        <v>49</v>
      </c>
      <c r="Z2" s="217"/>
      <c r="AA2" s="218"/>
    </row>
    <row r="3" spans="2:27" ht="26.25" thickBot="1" x14ac:dyDescent="0.3">
      <c r="B3" s="211"/>
      <c r="C3" s="198"/>
      <c r="D3" s="198"/>
      <c r="E3" s="47">
        <v>1</v>
      </c>
      <c r="F3" s="47">
        <v>2</v>
      </c>
      <c r="G3" s="47">
        <v>3</v>
      </c>
      <c r="H3" s="47">
        <v>4</v>
      </c>
      <c r="I3" s="47">
        <v>5</v>
      </c>
      <c r="J3" s="48" t="s">
        <v>50</v>
      </c>
      <c r="K3" s="48" t="s">
        <v>51</v>
      </c>
      <c r="L3" s="63" t="s">
        <v>52</v>
      </c>
      <c r="M3" s="74"/>
      <c r="N3" s="48" t="s">
        <v>87</v>
      </c>
      <c r="O3" s="48" t="s">
        <v>88</v>
      </c>
      <c r="P3" s="75" t="s">
        <v>89</v>
      </c>
      <c r="Q3" s="49">
        <v>3</v>
      </c>
      <c r="R3" s="47">
        <v>4</v>
      </c>
      <c r="S3" s="47">
        <v>5</v>
      </c>
      <c r="T3" s="47">
        <v>6</v>
      </c>
      <c r="U3" s="47">
        <v>7</v>
      </c>
      <c r="V3" s="48" t="s">
        <v>87</v>
      </c>
      <c r="W3" s="48" t="s">
        <v>88</v>
      </c>
      <c r="X3" s="75" t="s">
        <v>89</v>
      </c>
      <c r="Y3" s="50" t="s">
        <v>50</v>
      </c>
      <c r="Z3" s="50" t="s">
        <v>51</v>
      </c>
      <c r="AA3" s="66" t="s">
        <v>52</v>
      </c>
    </row>
    <row r="4" spans="2:27" ht="45" customHeight="1" thickBot="1" x14ac:dyDescent="0.3">
      <c r="B4" s="76" t="s">
        <v>58</v>
      </c>
      <c r="C4" s="61" t="s">
        <v>57</v>
      </c>
      <c r="D4" s="61" t="s">
        <v>83</v>
      </c>
      <c r="E4" s="52" t="s">
        <v>59</v>
      </c>
      <c r="F4" s="52"/>
      <c r="G4" s="53"/>
      <c r="H4" s="53"/>
      <c r="I4" s="53"/>
      <c r="J4" s="52">
        <v>4</v>
      </c>
      <c r="K4" s="62">
        <v>2</v>
      </c>
      <c r="L4" s="64">
        <f>J4*K4</f>
        <v>8</v>
      </c>
      <c r="M4" s="195" t="s">
        <v>81</v>
      </c>
      <c r="N4" s="202">
        <v>5</v>
      </c>
      <c r="O4" s="205">
        <v>3</v>
      </c>
      <c r="P4" s="195">
        <f>N4*O4</f>
        <v>15</v>
      </c>
      <c r="Q4" s="54" t="s">
        <v>65</v>
      </c>
      <c r="R4" s="55" t="s">
        <v>64</v>
      </c>
      <c r="S4" s="55" t="s">
        <v>66</v>
      </c>
      <c r="T4" s="67" t="s">
        <v>67</v>
      </c>
      <c r="U4" s="67" t="s">
        <v>69</v>
      </c>
      <c r="V4" s="202">
        <v>5</v>
      </c>
      <c r="W4" s="205">
        <v>1</v>
      </c>
      <c r="X4" s="208">
        <f>V4*W4</f>
        <v>5</v>
      </c>
      <c r="Y4" s="52">
        <v>5</v>
      </c>
      <c r="Z4" s="62">
        <v>1</v>
      </c>
      <c r="AA4" s="64">
        <f>Y4*Z4</f>
        <v>5</v>
      </c>
    </row>
    <row r="5" spans="2:27" ht="45" customHeight="1" thickBot="1" x14ac:dyDescent="0.3">
      <c r="B5" s="76" t="s">
        <v>80</v>
      </c>
      <c r="C5" s="61" t="s">
        <v>82</v>
      </c>
      <c r="D5" s="61" t="s">
        <v>84</v>
      </c>
      <c r="E5" s="52" t="s">
        <v>54</v>
      </c>
      <c r="F5" s="52"/>
      <c r="G5" s="53"/>
      <c r="H5" s="53"/>
      <c r="I5" s="53"/>
      <c r="J5" s="52">
        <v>3</v>
      </c>
      <c r="K5" s="62">
        <v>2</v>
      </c>
      <c r="L5" s="64">
        <f t="shared" ref="L5:L6" si="0">J5*K5</f>
        <v>6</v>
      </c>
      <c r="M5" s="195"/>
      <c r="N5" s="203"/>
      <c r="O5" s="206"/>
      <c r="P5" s="195"/>
      <c r="Q5" s="54" t="s">
        <v>65</v>
      </c>
      <c r="R5" s="55" t="s">
        <v>64</v>
      </c>
      <c r="S5" s="55" t="s">
        <v>53</v>
      </c>
      <c r="T5" s="55" t="s">
        <v>70</v>
      </c>
      <c r="U5" s="55" t="s">
        <v>69</v>
      </c>
      <c r="V5" s="203"/>
      <c r="W5" s="206"/>
      <c r="X5" s="195"/>
      <c r="Y5" s="52">
        <v>5</v>
      </c>
      <c r="Z5" s="62">
        <v>1</v>
      </c>
      <c r="AA5" s="64">
        <f t="shared" ref="AA5:AA6" si="1">Y5*Z5</f>
        <v>5</v>
      </c>
    </row>
    <row r="6" spans="2:27" ht="49.5" customHeight="1" thickBot="1" x14ac:dyDescent="0.3">
      <c r="B6" s="77" t="s">
        <v>62</v>
      </c>
      <c r="C6" s="78" t="s">
        <v>61</v>
      </c>
      <c r="D6" s="78" t="s">
        <v>85</v>
      </c>
      <c r="E6" s="58" t="s">
        <v>63</v>
      </c>
      <c r="F6" s="58"/>
      <c r="G6" s="59"/>
      <c r="H6" s="59"/>
      <c r="I6" s="59"/>
      <c r="J6" s="58">
        <v>4</v>
      </c>
      <c r="K6" s="65">
        <v>2</v>
      </c>
      <c r="L6" s="64">
        <f t="shared" si="0"/>
        <v>8</v>
      </c>
      <c r="M6" s="196"/>
      <c r="N6" s="204"/>
      <c r="O6" s="207"/>
      <c r="P6" s="196"/>
      <c r="Q6" s="60" t="s">
        <v>64</v>
      </c>
      <c r="R6" s="56" t="s">
        <v>68</v>
      </c>
      <c r="S6" s="60" t="s">
        <v>71</v>
      </c>
      <c r="T6" s="68"/>
      <c r="U6" s="68"/>
      <c r="V6" s="204"/>
      <c r="W6" s="207"/>
      <c r="X6" s="196"/>
      <c r="Y6" s="58">
        <v>4</v>
      </c>
      <c r="Z6" s="65">
        <v>1</v>
      </c>
      <c r="AA6" s="64">
        <f t="shared" si="1"/>
        <v>4</v>
      </c>
    </row>
    <row r="7" spans="2:27" hidden="1" x14ac:dyDescent="0.25"/>
    <row r="8" spans="2:27" x14ac:dyDescent="0.25">
      <c r="B8" s="193" t="s">
        <v>55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</row>
    <row r="37" spans="1:9" ht="34.5" customHeight="1" x14ac:dyDescent="0.25">
      <c r="A37" s="194" t="s">
        <v>56</v>
      </c>
      <c r="B37" s="194"/>
      <c r="C37" s="194"/>
      <c r="D37" s="194"/>
      <c r="E37" s="194"/>
      <c r="F37" s="194"/>
      <c r="G37" s="194"/>
      <c r="H37" s="194"/>
      <c r="I37" s="194"/>
    </row>
  </sheetData>
  <mergeCells count="19">
    <mergeCell ref="B1:AA1"/>
    <mergeCell ref="B2:B3"/>
    <mergeCell ref="C2:C3"/>
    <mergeCell ref="E2:I2"/>
    <mergeCell ref="J2:L2"/>
    <mergeCell ref="Q2:U2"/>
    <mergeCell ref="Y2:AA2"/>
    <mergeCell ref="V2:X2"/>
    <mergeCell ref="B8:AA8"/>
    <mergeCell ref="A37:I37"/>
    <mergeCell ref="M4:M6"/>
    <mergeCell ref="P4:P6"/>
    <mergeCell ref="D2:D3"/>
    <mergeCell ref="N2:P2"/>
    <mergeCell ref="N4:N6"/>
    <mergeCell ref="O4:O6"/>
    <mergeCell ref="V4:V6"/>
    <mergeCell ref="W4:W6"/>
    <mergeCell ref="X4:X6"/>
  </mergeCells>
  <conditionalFormatting sqref="AA4:AA6">
    <cfRule type="expression" dxfId="173" priority="13" stopIfTrue="1">
      <formula>IF(AA4&lt;=4,1,0)</formula>
    </cfRule>
    <cfRule type="expression" dxfId="172" priority="14" stopIfTrue="1">
      <formula>IF(AA4&lt;=8,1,0)</formula>
    </cfRule>
    <cfRule type="expression" dxfId="171" priority="15" stopIfTrue="1">
      <formula>IF(AA4&lt;15,1,0)</formula>
    </cfRule>
    <cfRule type="expression" dxfId="170" priority="16" stopIfTrue="1">
      <formula>IF(AA4&lt;=25,1,0)</formula>
    </cfRule>
  </conditionalFormatting>
  <conditionalFormatting sqref="L4:L6 P4">
    <cfRule type="expression" dxfId="169" priority="9" stopIfTrue="1">
      <formula>IF(L4&lt;=4,1,0)</formula>
    </cfRule>
    <cfRule type="expression" dxfId="168" priority="10" stopIfTrue="1">
      <formula>IF(L4&lt;=8,1,0)</formula>
    </cfRule>
    <cfRule type="expression" dxfId="167" priority="11" stopIfTrue="1">
      <formula>IF(L4&lt;15,1,0)</formula>
    </cfRule>
    <cfRule type="expression" dxfId="166" priority="12" stopIfTrue="1">
      <formula>IF(L4&lt;=25,1,0)</formula>
    </cfRule>
  </conditionalFormatting>
  <conditionalFormatting sqref="X4">
    <cfRule type="expression" dxfId="165" priority="1" stopIfTrue="1">
      <formula>IF(X4&lt;=4,1,0)</formula>
    </cfRule>
    <cfRule type="expression" dxfId="164" priority="2" stopIfTrue="1">
      <formula>IF(X4&lt;=8,1,0)</formula>
    </cfRule>
    <cfRule type="expression" dxfId="163" priority="3" stopIfTrue="1">
      <formula>IF(X4&lt;15,1,0)</formula>
    </cfRule>
    <cfRule type="expression" dxfId="162" priority="4" stopIfTrue="1">
      <formula>IF(X4&lt;=25,1,0)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4299-2A02-4F08-8D39-2AF338110CE6}">
  <dimension ref="A1:AB17"/>
  <sheetViews>
    <sheetView showGridLines="0" tabSelected="1" zoomScale="90" zoomScaleNormal="90" workbookViewId="0">
      <selection activeCell="J9" sqref="J9"/>
    </sheetView>
  </sheetViews>
  <sheetFormatPr defaultRowHeight="15" x14ac:dyDescent="0.25"/>
  <cols>
    <col min="2" max="2" width="19.7109375" customWidth="1"/>
    <col min="3" max="3" width="12.140625" customWidth="1"/>
    <col min="4" max="8" width="15.7109375" style="107" customWidth="1"/>
    <col min="27" max="27" width="8.85546875" customWidth="1"/>
  </cols>
  <sheetData>
    <row r="1" spans="1:28" ht="20.25" x14ac:dyDescent="0.4">
      <c r="A1" s="219" t="s">
        <v>199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28" ht="27" customHeight="1" x14ac:dyDescent="0.25">
      <c r="AA2">
        <v>1</v>
      </c>
    </row>
    <row r="3" spans="1:28" ht="25.5" x14ac:dyDescent="0.25">
      <c r="B3" s="110" t="s">
        <v>200</v>
      </c>
      <c r="C3" s="182" t="s">
        <v>203</v>
      </c>
      <c r="D3" s="182" t="s">
        <v>204</v>
      </c>
      <c r="E3" s="182" t="s">
        <v>205</v>
      </c>
      <c r="F3" s="182"/>
      <c r="G3" s="182"/>
      <c r="AA3">
        <v>2</v>
      </c>
    </row>
    <row r="4" spans="1:28" x14ac:dyDescent="0.25">
      <c r="B4" s="110" t="s">
        <v>50</v>
      </c>
      <c r="C4" s="5">
        <v>5</v>
      </c>
      <c r="D4" s="5">
        <v>2</v>
      </c>
      <c r="E4" s="5">
        <v>3</v>
      </c>
      <c r="F4" s="5"/>
      <c r="G4" s="5"/>
      <c r="AA4">
        <v>3</v>
      </c>
    </row>
    <row r="5" spans="1:28" x14ac:dyDescent="0.25">
      <c r="B5" s="110" t="s">
        <v>201</v>
      </c>
      <c r="C5" s="5">
        <v>2</v>
      </c>
      <c r="D5" s="5">
        <v>1</v>
      </c>
      <c r="E5" s="5">
        <v>1</v>
      </c>
      <c r="F5" s="5"/>
      <c r="G5" s="5"/>
      <c r="AA5">
        <v>4</v>
      </c>
    </row>
    <row r="6" spans="1:28" x14ac:dyDescent="0.25">
      <c r="B6" s="110" t="s">
        <v>202</v>
      </c>
      <c r="C6" s="183">
        <f t="shared" ref="C6:G6" si="0">C4*C5</f>
        <v>10</v>
      </c>
      <c r="D6" s="183">
        <f t="shared" si="0"/>
        <v>2</v>
      </c>
      <c r="E6" s="183">
        <f t="shared" si="0"/>
        <v>3</v>
      </c>
      <c r="F6" s="183">
        <f t="shared" si="0"/>
        <v>0</v>
      </c>
      <c r="G6" s="183">
        <f t="shared" si="0"/>
        <v>0</v>
      </c>
      <c r="AA6">
        <v>5</v>
      </c>
    </row>
    <row r="9" spans="1:28" ht="223.5" customHeight="1" x14ac:dyDescent="0.25"/>
    <row r="10" spans="1:28" ht="21" customHeight="1" x14ac:dyDescent="0.25"/>
    <row r="11" spans="1:28" s="112" customFormat="1" x14ac:dyDescent="0.25">
      <c r="B11" s="188" t="s">
        <v>195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</row>
    <row r="12" spans="1:28" s="112" customFormat="1" x14ac:dyDescent="0.25">
      <c r="B12" s="188" t="s">
        <v>197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1:28" s="112" customFormat="1" x14ac:dyDescent="0.25">
      <c r="B13" s="189" t="s">
        <v>196</v>
      </c>
      <c r="C13" s="189"/>
    </row>
    <row r="14" spans="1:28" ht="223.5" customHeight="1" x14ac:dyDescent="0.25"/>
    <row r="15" spans="1:28" ht="223.5" customHeight="1" x14ac:dyDescent="0.25"/>
    <row r="16" spans="1:28" ht="223.5" customHeight="1" x14ac:dyDescent="0.25"/>
    <row r="17" ht="223.5" customHeight="1" x14ac:dyDescent="0.25"/>
  </sheetData>
  <mergeCells count="4">
    <mergeCell ref="B11:AB11"/>
    <mergeCell ref="B12:N12"/>
    <mergeCell ref="B13:C13"/>
    <mergeCell ref="A1:J1"/>
  </mergeCells>
  <conditionalFormatting sqref="C6:G6">
    <cfRule type="expression" dxfId="161" priority="1" stopIfTrue="1">
      <formula>IF(C6&lt;=4,1,0)</formula>
    </cfRule>
    <cfRule type="expression" dxfId="160" priority="2" stopIfTrue="1">
      <formula>IF(C6&lt;=8,1,0)</formula>
    </cfRule>
    <cfRule type="expression" dxfId="159" priority="3" stopIfTrue="1">
      <formula>IF(C6&lt;15,1,0)</formula>
    </cfRule>
    <cfRule type="expression" dxfId="158" priority="4" stopIfTrue="1">
      <formula>IF(C6&lt;=25,1,0)</formula>
    </cfRule>
  </conditionalFormatting>
  <dataValidations count="1">
    <dataValidation type="list" allowBlank="1" showInputMessage="1" showErrorMessage="1" sqref="C4:G5" xr:uid="{261672AA-5781-485B-B417-EFA0A943CAD8}">
      <formula1>$AA$2:$AA$6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B52-490D-40D7-B225-B71B2BA6A1B8}">
  <dimension ref="A2:P19"/>
  <sheetViews>
    <sheetView showGridLines="0" workbookViewId="0">
      <selection activeCell="G21" sqref="G21"/>
    </sheetView>
  </sheetViews>
  <sheetFormatPr defaultRowHeight="15" x14ac:dyDescent="0.25"/>
  <cols>
    <col min="2" max="2" width="21.42578125" customWidth="1"/>
    <col min="3" max="3" width="12.7109375" bestFit="1" customWidth="1"/>
  </cols>
  <sheetData>
    <row r="2" spans="2:9" x14ac:dyDescent="0.25">
      <c r="B2" s="110" t="s">
        <v>132</v>
      </c>
      <c r="C2" s="110" t="s">
        <v>133</v>
      </c>
    </row>
    <row r="3" spans="2:9" x14ac:dyDescent="0.25">
      <c r="B3" s="5" t="s">
        <v>134</v>
      </c>
      <c r="C3" s="111">
        <v>100000</v>
      </c>
    </row>
    <row r="4" spans="2:9" x14ac:dyDescent="0.25">
      <c r="B4" s="5" t="s">
        <v>135</v>
      </c>
      <c r="C4" s="111">
        <v>500000</v>
      </c>
    </row>
    <row r="5" spans="2:9" x14ac:dyDescent="0.25">
      <c r="B5" s="5" t="s">
        <v>136</v>
      </c>
      <c r="C5" s="111">
        <v>1000000</v>
      </c>
    </row>
    <row r="16" spans="2:9" x14ac:dyDescent="0.25">
      <c r="B16" s="193" t="s">
        <v>137</v>
      </c>
      <c r="C16" s="193"/>
      <c r="D16" s="193"/>
      <c r="E16" s="193"/>
      <c r="F16" s="193"/>
      <c r="G16" s="193"/>
      <c r="H16" s="193"/>
      <c r="I16" s="193"/>
    </row>
    <row r="19" spans="1:16" x14ac:dyDescent="0.25">
      <c r="A19" s="188" t="s">
        <v>206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</row>
  </sheetData>
  <mergeCells count="2">
    <mergeCell ref="B16:I16"/>
    <mergeCell ref="A19:P19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C152-5C4A-4FFE-B6A2-3198180E9660}">
  <dimension ref="A1:X37"/>
  <sheetViews>
    <sheetView showGridLines="0" topLeftCell="D1" workbookViewId="0">
      <selection activeCell="B8" sqref="B8:X10"/>
    </sheetView>
  </sheetViews>
  <sheetFormatPr defaultColWidth="9.140625" defaultRowHeight="15" x14ac:dyDescent="0.25"/>
  <cols>
    <col min="1" max="1" width="16.140625" customWidth="1"/>
    <col min="2" max="2" width="18.5703125" customWidth="1"/>
    <col min="3" max="3" width="21" customWidth="1"/>
    <col min="4" max="4" width="21.7109375" customWidth="1"/>
    <col min="5" max="5" width="14.85546875" customWidth="1"/>
    <col min="6" max="6" width="5.42578125" customWidth="1"/>
    <col min="7" max="9" width="0" hidden="1" customWidth="1"/>
    <col min="10" max="10" width="7.5703125" customWidth="1"/>
    <col min="11" max="11" width="9" customWidth="1"/>
    <col min="12" max="12" width="8.7109375" customWidth="1"/>
    <col min="13" max="13" width="17.85546875" customWidth="1"/>
    <col min="14" max="14" width="3.7109375" customWidth="1"/>
    <col min="15" max="15" width="3.42578125" customWidth="1"/>
    <col min="16" max="16" width="5.5703125" customWidth="1"/>
    <col min="17" max="17" width="4.7109375" customWidth="1"/>
    <col min="18" max="18" width="11.5703125" customWidth="1"/>
    <col min="19" max="19" width="11.28515625" customWidth="1"/>
    <col min="20" max="20" width="13.42578125" customWidth="1"/>
    <col min="21" max="21" width="3.42578125" customWidth="1"/>
    <col min="22" max="22" width="3.7109375" customWidth="1"/>
    <col min="23" max="23" width="6" customWidth="1"/>
    <col min="24" max="24" width="8.7109375" customWidth="1"/>
  </cols>
  <sheetData>
    <row r="1" spans="2:24" ht="19.5" customHeight="1" thickBot="1" x14ac:dyDescent="0.35">
      <c r="B1" s="209" t="s">
        <v>99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</row>
    <row r="2" spans="2:24" ht="56.25" customHeight="1" thickBot="1" x14ac:dyDescent="0.3">
      <c r="B2" s="210" t="s">
        <v>44</v>
      </c>
      <c r="C2" s="197" t="s">
        <v>45</v>
      </c>
      <c r="D2" s="197" t="s">
        <v>6</v>
      </c>
      <c r="E2" s="212" t="s">
        <v>46</v>
      </c>
      <c r="F2" s="213"/>
      <c r="G2" s="213"/>
      <c r="H2" s="213"/>
      <c r="I2" s="214"/>
      <c r="J2" s="215" t="s">
        <v>47</v>
      </c>
      <c r="K2" s="200"/>
      <c r="L2" s="201"/>
      <c r="M2" s="80" t="s">
        <v>79</v>
      </c>
      <c r="N2" s="199" t="s">
        <v>86</v>
      </c>
      <c r="O2" s="200"/>
      <c r="P2" s="201"/>
      <c r="Q2" s="72" t="s">
        <v>114</v>
      </c>
      <c r="R2" s="213" t="s">
        <v>98</v>
      </c>
      <c r="S2" s="213"/>
      <c r="T2" s="213"/>
      <c r="U2" s="199" t="s">
        <v>116</v>
      </c>
      <c r="V2" s="200"/>
      <c r="W2" s="200"/>
      <c r="X2" s="201"/>
    </row>
    <row r="3" spans="2:24" ht="39" thickBot="1" x14ac:dyDescent="0.3">
      <c r="B3" s="211"/>
      <c r="C3" s="198"/>
      <c r="D3" s="198"/>
      <c r="E3" s="47">
        <v>1</v>
      </c>
      <c r="F3" s="47">
        <v>2</v>
      </c>
      <c r="G3" s="47">
        <v>3</v>
      </c>
      <c r="H3" s="47">
        <v>4</v>
      </c>
      <c r="I3" s="47">
        <v>5</v>
      </c>
      <c r="J3" s="48" t="s">
        <v>50</v>
      </c>
      <c r="K3" s="48" t="s">
        <v>51</v>
      </c>
      <c r="L3" s="63" t="s">
        <v>52</v>
      </c>
      <c r="M3" s="81" t="s">
        <v>97</v>
      </c>
      <c r="N3" s="48" t="s">
        <v>87</v>
      </c>
      <c r="O3" s="48" t="s">
        <v>88</v>
      </c>
      <c r="P3" s="75" t="s">
        <v>89</v>
      </c>
      <c r="Q3" s="82" t="s">
        <v>115</v>
      </c>
      <c r="R3" s="49" t="s">
        <v>101</v>
      </c>
      <c r="S3" s="47" t="s">
        <v>104</v>
      </c>
      <c r="T3" s="47" t="s">
        <v>110</v>
      </c>
      <c r="U3" s="48" t="s">
        <v>118</v>
      </c>
      <c r="V3" s="48" t="s">
        <v>119</v>
      </c>
      <c r="W3" s="48" t="s">
        <v>117</v>
      </c>
      <c r="X3" s="75" t="s">
        <v>89</v>
      </c>
    </row>
    <row r="4" spans="2:24" ht="45" customHeight="1" thickBot="1" x14ac:dyDescent="0.3">
      <c r="B4" s="76" t="s">
        <v>58</v>
      </c>
      <c r="C4" s="61" t="s">
        <v>57</v>
      </c>
      <c r="D4" s="61" t="s">
        <v>83</v>
      </c>
      <c r="E4" s="52" t="s">
        <v>105</v>
      </c>
      <c r="F4" s="52"/>
      <c r="G4" s="53"/>
      <c r="H4" s="53"/>
      <c r="I4" s="53"/>
      <c r="J4" s="52">
        <v>4</v>
      </c>
      <c r="K4" s="62">
        <v>2</v>
      </c>
      <c r="L4" s="64">
        <f>J4*K4</f>
        <v>8</v>
      </c>
      <c r="M4" s="195" t="s">
        <v>81</v>
      </c>
      <c r="N4" s="202">
        <v>5</v>
      </c>
      <c r="O4" s="205">
        <v>3</v>
      </c>
      <c r="P4" s="195">
        <f>N4*O4</f>
        <v>15</v>
      </c>
      <c r="Q4" s="208">
        <f>P4*0.9</f>
        <v>13.5</v>
      </c>
      <c r="R4" s="54" t="s">
        <v>100</v>
      </c>
      <c r="S4" s="55" t="s">
        <v>107</v>
      </c>
      <c r="T4" s="55" t="s">
        <v>111</v>
      </c>
      <c r="U4" s="226">
        <v>0.7</v>
      </c>
      <c r="V4" s="223">
        <v>0.9</v>
      </c>
      <c r="W4" s="229">
        <v>0.95</v>
      </c>
      <c r="X4" s="220">
        <f>Q4*U4*V4*W4</f>
        <v>8.0797499999999989</v>
      </c>
    </row>
    <row r="5" spans="2:24" ht="45" customHeight="1" thickBot="1" x14ac:dyDescent="0.3">
      <c r="B5" s="76" t="s">
        <v>80</v>
      </c>
      <c r="C5" s="61" t="s">
        <v>82</v>
      </c>
      <c r="D5" s="61" t="s">
        <v>84</v>
      </c>
      <c r="E5" s="52" t="s">
        <v>54</v>
      </c>
      <c r="F5" s="52"/>
      <c r="G5" s="53"/>
      <c r="H5" s="53"/>
      <c r="I5" s="53"/>
      <c r="J5" s="52">
        <v>3</v>
      </c>
      <c r="K5" s="62">
        <v>2</v>
      </c>
      <c r="L5" s="64">
        <f t="shared" ref="L5:L6" si="0">J5*K5</f>
        <v>6</v>
      </c>
      <c r="M5" s="195"/>
      <c r="N5" s="203"/>
      <c r="O5" s="206"/>
      <c r="P5" s="195"/>
      <c r="Q5" s="195"/>
      <c r="R5" s="54" t="s">
        <v>102</v>
      </c>
      <c r="S5" s="55" t="s">
        <v>108</v>
      </c>
      <c r="T5" s="55" t="s">
        <v>112</v>
      </c>
      <c r="U5" s="227"/>
      <c r="V5" s="224"/>
      <c r="W5" s="230"/>
      <c r="X5" s="221"/>
    </row>
    <row r="6" spans="2:24" ht="49.5" customHeight="1" thickBot="1" x14ac:dyDescent="0.3">
      <c r="B6" s="77" t="s">
        <v>62</v>
      </c>
      <c r="C6" s="78" t="s">
        <v>106</v>
      </c>
      <c r="D6" s="78" t="s">
        <v>85</v>
      </c>
      <c r="E6" s="58" t="s">
        <v>63</v>
      </c>
      <c r="F6" s="58"/>
      <c r="G6" s="59"/>
      <c r="H6" s="59"/>
      <c r="I6" s="59"/>
      <c r="J6" s="58">
        <v>4</v>
      </c>
      <c r="K6" s="65">
        <v>2</v>
      </c>
      <c r="L6" s="64">
        <f t="shared" si="0"/>
        <v>8</v>
      </c>
      <c r="M6" s="196"/>
      <c r="N6" s="204"/>
      <c r="O6" s="207"/>
      <c r="P6" s="196"/>
      <c r="Q6" s="196"/>
      <c r="R6" s="60" t="s">
        <v>103</v>
      </c>
      <c r="S6" s="56" t="s">
        <v>109</v>
      </c>
      <c r="T6" s="60" t="s">
        <v>113</v>
      </c>
      <c r="U6" s="228"/>
      <c r="V6" s="225"/>
      <c r="W6" s="231"/>
      <c r="X6" s="222"/>
    </row>
    <row r="7" spans="2:24" hidden="1" x14ac:dyDescent="0.25"/>
    <row r="8" spans="2:24" x14ac:dyDescent="0.25">
      <c r="B8" s="232" t="s">
        <v>138</v>
      </c>
      <c r="C8" s="233"/>
      <c r="D8" s="233"/>
      <c r="E8" s="233"/>
      <c r="F8" s="233"/>
      <c r="G8" s="233"/>
      <c r="H8" s="233"/>
      <c r="I8" s="233"/>
      <c r="J8" s="233"/>
      <c r="K8" s="233"/>
      <c r="L8" s="234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2:24" x14ac:dyDescent="0.25">
      <c r="B9" s="232" t="s">
        <v>139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4"/>
    </row>
    <row r="10" spans="2:24" x14ac:dyDescent="0.25">
      <c r="B10" s="235" t="s">
        <v>140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</row>
    <row r="37" spans="1:9" ht="34.5" customHeight="1" x14ac:dyDescent="0.25">
      <c r="A37" s="194" t="s">
        <v>56</v>
      </c>
      <c r="B37" s="194"/>
      <c r="C37" s="194"/>
      <c r="D37" s="194"/>
      <c r="E37" s="194"/>
      <c r="F37" s="194"/>
      <c r="G37" s="194"/>
      <c r="H37" s="194"/>
      <c r="I37" s="194"/>
    </row>
  </sheetData>
  <mergeCells count="22">
    <mergeCell ref="B1:X1"/>
    <mergeCell ref="B2:B3"/>
    <mergeCell ref="C2:C3"/>
    <mergeCell ref="D2:D3"/>
    <mergeCell ref="E2:I2"/>
    <mergeCell ref="J2:L2"/>
    <mergeCell ref="N2:P2"/>
    <mergeCell ref="R2:T2"/>
    <mergeCell ref="U2:X2"/>
    <mergeCell ref="X4:X6"/>
    <mergeCell ref="A37:I37"/>
    <mergeCell ref="Q4:Q6"/>
    <mergeCell ref="V4:V6"/>
    <mergeCell ref="M4:M6"/>
    <mergeCell ref="N4:N6"/>
    <mergeCell ref="O4:O6"/>
    <mergeCell ref="P4:P6"/>
    <mergeCell ref="U4:U6"/>
    <mergeCell ref="W4:W6"/>
    <mergeCell ref="B8:L8"/>
    <mergeCell ref="B9:Q9"/>
    <mergeCell ref="B10:X10"/>
  </mergeCells>
  <conditionalFormatting sqref="L4:L6 P4:Q4">
    <cfRule type="expression" dxfId="157" priority="5" stopIfTrue="1">
      <formula>IF(L4&lt;=4,1,0)</formula>
    </cfRule>
    <cfRule type="expression" dxfId="156" priority="6" stopIfTrue="1">
      <formula>IF(L4&lt;=8,1,0)</formula>
    </cfRule>
    <cfRule type="expression" dxfId="155" priority="7" stopIfTrue="1">
      <formula>IF(L4&lt;15,1,0)</formula>
    </cfRule>
    <cfRule type="expression" dxfId="154" priority="8" stopIfTrue="1">
      <formula>IF(L4&lt;=25,1,0)</formula>
    </cfRule>
  </conditionalFormatting>
  <conditionalFormatting sqref="X4">
    <cfRule type="expression" dxfId="153" priority="1" stopIfTrue="1">
      <formula>IF(X4&lt;=4,1,0)</formula>
    </cfRule>
    <cfRule type="expression" dxfId="152" priority="2" stopIfTrue="1">
      <formula>IF(X4&lt;=8,1,0)</formula>
    </cfRule>
    <cfRule type="expression" dxfId="151" priority="3" stopIfTrue="1">
      <formula>IF(X4&lt;15,1,0)</formula>
    </cfRule>
    <cfRule type="expression" dxfId="150" priority="4" stopIfTrue="1">
      <formula>IF(X4&lt;=25,1,0)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9860-D0A1-425E-ACD7-8430A8E4C5FB}">
  <dimension ref="A1:AB36"/>
  <sheetViews>
    <sheetView showGridLines="0" workbookViewId="0">
      <selection activeCell="B2" sqref="B2:Q6"/>
    </sheetView>
  </sheetViews>
  <sheetFormatPr defaultColWidth="9.140625" defaultRowHeight="15" x14ac:dyDescent="0.25"/>
  <cols>
    <col min="1" max="1" width="16.140625" customWidth="1"/>
    <col min="2" max="2" width="18.5703125" customWidth="1"/>
    <col min="3" max="3" width="21" customWidth="1"/>
    <col min="4" max="4" width="21.7109375" customWidth="1"/>
    <col min="5" max="5" width="14.85546875" customWidth="1"/>
    <col min="6" max="6" width="5.42578125" customWidth="1"/>
    <col min="7" max="9" width="0" hidden="1" customWidth="1"/>
    <col min="10" max="10" width="7.5703125" customWidth="1"/>
    <col min="11" max="11" width="9" customWidth="1"/>
    <col min="12" max="12" width="8.7109375" customWidth="1"/>
    <col min="13" max="13" width="17.85546875" customWidth="1"/>
    <col min="14" max="14" width="3.7109375" customWidth="1"/>
    <col min="15" max="15" width="3.42578125" customWidth="1"/>
    <col min="16" max="16" width="5.5703125" customWidth="1"/>
    <col min="17" max="17" width="4.7109375" customWidth="1"/>
    <col min="18" max="18" width="11.5703125" customWidth="1"/>
    <col min="19" max="19" width="11.28515625" customWidth="1"/>
    <col min="20" max="20" width="13.42578125" customWidth="1"/>
    <col min="21" max="21" width="16.7109375" customWidth="1"/>
    <col min="22" max="22" width="3.42578125" customWidth="1"/>
    <col min="23" max="23" width="3.7109375" customWidth="1"/>
    <col min="24" max="24" width="6" customWidth="1"/>
    <col min="25" max="25" width="8.7109375" customWidth="1"/>
  </cols>
  <sheetData>
    <row r="1" spans="2:28" ht="19.5" customHeight="1" thickBot="1" x14ac:dyDescent="0.35">
      <c r="B1" s="209" t="s">
        <v>99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</row>
    <row r="2" spans="2:28" ht="56.25" customHeight="1" thickBot="1" x14ac:dyDescent="0.3">
      <c r="B2" s="210" t="s">
        <v>44</v>
      </c>
      <c r="C2" s="197" t="s">
        <v>45</v>
      </c>
      <c r="D2" s="197" t="s">
        <v>6</v>
      </c>
      <c r="E2" s="212" t="s">
        <v>46</v>
      </c>
      <c r="F2" s="213"/>
      <c r="G2" s="213"/>
      <c r="H2" s="213"/>
      <c r="I2" s="214"/>
      <c r="J2" s="215" t="s">
        <v>208</v>
      </c>
      <c r="K2" s="200"/>
      <c r="L2" s="201"/>
      <c r="M2" s="80" t="s">
        <v>79</v>
      </c>
      <c r="N2" s="199" t="s">
        <v>86</v>
      </c>
      <c r="O2" s="200"/>
      <c r="P2" s="201"/>
      <c r="Q2" s="72" t="s">
        <v>114</v>
      </c>
      <c r="R2" s="242" t="s">
        <v>98</v>
      </c>
      <c r="S2" s="213"/>
      <c r="T2" s="214"/>
      <c r="U2" s="238" t="s">
        <v>6</v>
      </c>
      <c r="V2" s="199" t="s">
        <v>121</v>
      </c>
      <c r="W2" s="200"/>
      <c r="X2" s="200"/>
      <c r="Y2" s="201"/>
    </row>
    <row r="3" spans="2:28" ht="39" thickBot="1" x14ac:dyDescent="0.3">
      <c r="B3" s="211"/>
      <c r="C3" s="198"/>
      <c r="D3" s="198"/>
      <c r="E3" s="47">
        <v>1</v>
      </c>
      <c r="F3" s="47">
        <v>2</v>
      </c>
      <c r="G3" s="47">
        <v>3</v>
      </c>
      <c r="H3" s="47">
        <v>4</v>
      </c>
      <c r="I3" s="47">
        <v>5</v>
      </c>
      <c r="J3" s="48" t="s">
        <v>50</v>
      </c>
      <c r="K3" s="48" t="s">
        <v>51</v>
      </c>
      <c r="L3" s="63" t="s">
        <v>52</v>
      </c>
      <c r="M3" s="81" t="s">
        <v>97</v>
      </c>
      <c r="N3" s="48" t="s">
        <v>87</v>
      </c>
      <c r="O3" s="48" t="s">
        <v>88</v>
      </c>
      <c r="P3" s="75" t="s">
        <v>89</v>
      </c>
      <c r="Q3" s="82" t="s">
        <v>115</v>
      </c>
      <c r="R3" s="49" t="s">
        <v>101</v>
      </c>
      <c r="S3" s="47" t="s">
        <v>104</v>
      </c>
      <c r="T3" s="47" t="s">
        <v>110</v>
      </c>
      <c r="U3" s="239"/>
      <c r="V3" s="48" t="s">
        <v>118</v>
      </c>
      <c r="W3" s="48" t="s">
        <v>119</v>
      </c>
      <c r="X3" s="48" t="s">
        <v>117</v>
      </c>
      <c r="Y3" s="75" t="s">
        <v>122</v>
      </c>
    </row>
    <row r="4" spans="2:28" ht="45" customHeight="1" thickBot="1" x14ac:dyDescent="0.3">
      <c r="B4" s="76" t="s">
        <v>151</v>
      </c>
      <c r="C4" s="61" t="s">
        <v>149</v>
      </c>
      <c r="D4" s="61" t="s">
        <v>150</v>
      </c>
      <c r="E4" s="52" t="s">
        <v>152</v>
      </c>
      <c r="F4" s="180"/>
      <c r="G4" s="53"/>
      <c r="H4" s="53"/>
      <c r="I4" s="53"/>
      <c r="J4" s="52">
        <v>5</v>
      </c>
      <c r="K4" s="62">
        <v>2</v>
      </c>
      <c r="L4" s="64">
        <f>J4*K4</f>
        <v>10</v>
      </c>
      <c r="M4" s="195" t="s">
        <v>145</v>
      </c>
      <c r="N4" s="202">
        <v>5</v>
      </c>
      <c r="O4" s="205">
        <v>3</v>
      </c>
      <c r="P4" s="195">
        <f>N4*O4</f>
        <v>15</v>
      </c>
      <c r="Q4" s="208">
        <f>P4*0.9</f>
        <v>13.5</v>
      </c>
      <c r="R4" s="176"/>
      <c r="S4" s="177"/>
      <c r="T4" s="84" t="s">
        <v>111</v>
      </c>
      <c r="U4" s="84" t="s">
        <v>164</v>
      </c>
      <c r="V4" s="89">
        <v>1</v>
      </c>
      <c r="W4" s="89">
        <v>1</v>
      </c>
      <c r="X4" s="87">
        <v>0.95</v>
      </c>
      <c r="Y4" s="88">
        <f>Q4*V4*W4*X4</f>
        <v>12.824999999999999</v>
      </c>
    </row>
    <row r="5" spans="2:28" ht="45" customHeight="1" thickBot="1" x14ac:dyDescent="0.3">
      <c r="B5" s="76" t="s">
        <v>153</v>
      </c>
      <c r="C5" s="61" t="s">
        <v>154</v>
      </c>
      <c r="D5" s="61" t="s">
        <v>155</v>
      </c>
      <c r="E5" s="52" t="s">
        <v>63</v>
      </c>
      <c r="F5" s="180"/>
      <c r="G5" s="53"/>
      <c r="H5" s="53"/>
      <c r="I5" s="53"/>
      <c r="J5" s="52">
        <v>2</v>
      </c>
      <c r="K5" s="62">
        <v>1</v>
      </c>
      <c r="L5" s="64">
        <f t="shared" ref="L5:L6" si="0">J5*K5</f>
        <v>2</v>
      </c>
      <c r="M5" s="195"/>
      <c r="N5" s="203"/>
      <c r="O5" s="206"/>
      <c r="P5" s="195"/>
      <c r="Q5" s="195"/>
      <c r="R5" s="176"/>
      <c r="S5" s="177"/>
      <c r="T5" s="84" t="s">
        <v>112</v>
      </c>
      <c r="U5" s="84" t="s">
        <v>165</v>
      </c>
      <c r="V5" s="89">
        <v>1</v>
      </c>
      <c r="W5" s="89">
        <v>1</v>
      </c>
      <c r="X5" s="87">
        <v>0.95</v>
      </c>
      <c r="Y5" s="88">
        <f>Q4*V5*W5*X5</f>
        <v>12.824999999999999</v>
      </c>
    </row>
    <row r="6" spans="2:28" ht="49.5" customHeight="1" thickBot="1" x14ac:dyDescent="0.3">
      <c r="B6" s="77" t="s">
        <v>156</v>
      </c>
      <c r="C6" s="78" t="s">
        <v>157</v>
      </c>
      <c r="D6" s="78" t="s">
        <v>155</v>
      </c>
      <c r="E6" s="58" t="s">
        <v>63</v>
      </c>
      <c r="F6" s="181"/>
      <c r="G6" s="59"/>
      <c r="H6" s="59"/>
      <c r="I6" s="59"/>
      <c r="J6" s="58">
        <v>3</v>
      </c>
      <c r="K6" s="65">
        <v>1</v>
      </c>
      <c r="L6" s="64">
        <f t="shared" si="0"/>
        <v>3</v>
      </c>
      <c r="M6" s="196"/>
      <c r="N6" s="204"/>
      <c r="O6" s="207"/>
      <c r="P6" s="196"/>
      <c r="Q6" s="196"/>
      <c r="R6" s="178"/>
      <c r="S6" s="179"/>
      <c r="T6" s="85" t="s">
        <v>113</v>
      </c>
      <c r="U6" s="56" t="s">
        <v>166</v>
      </c>
      <c r="V6" s="92">
        <v>1</v>
      </c>
      <c r="W6" s="89">
        <v>1</v>
      </c>
      <c r="X6" s="87">
        <v>0.95</v>
      </c>
      <c r="Y6" s="88">
        <f>Q4*V6*W6*X6</f>
        <v>12.824999999999999</v>
      </c>
    </row>
    <row r="7" spans="2:28" hidden="1" x14ac:dyDescent="0.25"/>
    <row r="8" spans="2:28" x14ac:dyDescent="0.25">
      <c r="B8" s="232" t="s">
        <v>138</v>
      </c>
      <c r="C8" s="233"/>
      <c r="D8" s="233"/>
      <c r="E8" s="233"/>
      <c r="F8" s="233"/>
      <c r="G8" s="233"/>
      <c r="H8" s="233"/>
      <c r="I8" s="233"/>
      <c r="J8" s="233"/>
      <c r="K8" s="233"/>
      <c r="L8" s="234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2:28" x14ac:dyDescent="0.25">
      <c r="B9" s="240" t="s">
        <v>139</v>
      </c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16"/>
      <c r="S9" s="16"/>
      <c r="T9" s="16"/>
      <c r="U9" s="16"/>
      <c r="V9" s="16"/>
      <c r="W9" s="16"/>
      <c r="X9" s="16"/>
      <c r="Y9" s="16"/>
    </row>
    <row r="10" spans="2:28" x14ac:dyDescent="0.25">
      <c r="B10" s="241" t="s">
        <v>140</v>
      </c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</row>
    <row r="12" spans="2:28" s="112" customFormat="1" x14ac:dyDescent="0.25">
      <c r="B12" s="188" t="s">
        <v>195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</row>
    <row r="13" spans="2:28" s="112" customFormat="1" x14ac:dyDescent="0.25">
      <c r="B13" s="188" t="s">
        <v>197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spans="2:28" s="112" customFormat="1" x14ac:dyDescent="0.25">
      <c r="B14" s="189" t="s">
        <v>196</v>
      </c>
      <c r="C14" s="189"/>
    </row>
    <row r="36" spans="1:9" ht="34.5" customHeight="1" x14ac:dyDescent="0.25">
      <c r="A36" s="194" t="s">
        <v>56</v>
      </c>
      <c r="B36" s="194"/>
      <c r="C36" s="194"/>
      <c r="D36" s="194"/>
      <c r="E36" s="194"/>
      <c r="F36" s="194"/>
      <c r="G36" s="194"/>
      <c r="H36" s="194"/>
      <c r="I36" s="194"/>
    </row>
  </sheetData>
  <mergeCells count="22">
    <mergeCell ref="B1:Y1"/>
    <mergeCell ref="B2:B3"/>
    <mergeCell ref="C2:C3"/>
    <mergeCell ref="D2:D3"/>
    <mergeCell ref="E2:I2"/>
    <mergeCell ref="J2:L2"/>
    <mergeCell ref="N2:P2"/>
    <mergeCell ref="R2:T2"/>
    <mergeCell ref="V2:Y2"/>
    <mergeCell ref="A36:I36"/>
    <mergeCell ref="U2:U3"/>
    <mergeCell ref="M4:M6"/>
    <mergeCell ref="N4:N6"/>
    <mergeCell ref="O4:O6"/>
    <mergeCell ref="P4:P6"/>
    <mergeCell ref="Q4:Q6"/>
    <mergeCell ref="B8:L8"/>
    <mergeCell ref="B9:Q9"/>
    <mergeCell ref="B10:Y10"/>
    <mergeCell ref="B13:N13"/>
    <mergeCell ref="B14:C14"/>
    <mergeCell ref="B12:AB12"/>
  </mergeCells>
  <conditionalFormatting sqref="L4:L6 P4:Q4">
    <cfRule type="expression" dxfId="149" priority="5" stopIfTrue="1">
      <formula>IF(L4&lt;=4,1,0)</formula>
    </cfRule>
    <cfRule type="expression" dxfId="148" priority="6" stopIfTrue="1">
      <formula>IF(L4&lt;=8,1,0)</formula>
    </cfRule>
    <cfRule type="expression" dxfId="147" priority="7" stopIfTrue="1">
      <formula>IF(L4&lt;15,1,0)</formula>
    </cfRule>
    <cfRule type="expression" dxfId="146" priority="8" stopIfTrue="1">
      <formula>IF(L4&lt;=25,1,0)</formula>
    </cfRule>
  </conditionalFormatting>
  <conditionalFormatting sqref="Y4:Y6">
    <cfRule type="expression" dxfId="145" priority="1" stopIfTrue="1">
      <formula>IF(Y4&lt;=4,1,0)</formula>
    </cfRule>
    <cfRule type="expression" dxfId="144" priority="2" stopIfTrue="1">
      <formula>IF(Y4&lt;=8,1,0)</formula>
    </cfRule>
    <cfRule type="expression" dxfId="143" priority="3" stopIfTrue="1">
      <formula>IF(Y4&lt;15,1,0)</formula>
    </cfRule>
    <cfRule type="expression" dxfId="142" priority="4" stopIfTrue="1">
      <formula>IF(Y4&lt;=25,1,0)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101C-89B2-4034-ABF8-BA1D25AFC24A}">
  <dimension ref="A1:AL42"/>
  <sheetViews>
    <sheetView showGridLines="0" topLeftCell="A2" zoomScale="90" zoomScaleNormal="90" workbookViewId="0">
      <selection activeCell="B7" sqref="B5:AE27"/>
    </sheetView>
  </sheetViews>
  <sheetFormatPr defaultRowHeight="15" x14ac:dyDescent="0.25"/>
  <cols>
    <col min="1" max="1" width="4.7109375" customWidth="1"/>
    <col min="2" max="2" width="10.42578125" customWidth="1"/>
    <col min="3" max="3" width="3" customWidth="1"/>
    <col min="4" max="4" width="13.28515625" customWidth="1"/>
    <col min="5" max="5" width="7" customWidth="1"/>
    <col min="6" max="6" width="4.42578125" customWidth="1"/>
    <col min="7" max="7" width="1.28515625" customWidth="1"/>
    <col min="8" max="8" width="4.42578125" customWidth="1"/>
    <col min="9" max="9" width="1.28515625" customWidth="1"/>
    <col min="10" max="10" width="4.28515625" customWidth="1"/>
    <col min="11" max="11" width="1.42578125" customWidth="1"/>
    <col min="12" max="12" width="4.28515625" customWidth="1"/>
    <col min="13" max="13" width="1.42578125" customWidth="1"/>
    <col min="14" max="14" width="4.28515625" customWidth="1"/>
    <col min="15" max="15" width="1.42578125" customWidth="1"/>
    <col min="16" max="16" width="4.28515625" customWidth="1"/>
    <col min="17" max="17" width="1.42578125" customWidth="1"/>
    <col min="18" max="18" width="4.5703125" customWidth="1"/>
    <col min="19" max="19" width="6.28515625" customWidth="1"/>
    <col min="20" max="20" width="7.28515625" customWidth="1"/>
    <col min="21" max="21" width="6.42578125" customWidth="1"/>
    <col min="22" max="22" width="6.28515625" customWidth="1"/>
    <col min="23" max="23" width="5.140625" customWidth="1"/>
    <col min="24" max="24" width="1.42578125" customWidth="1"/>
    <col min="25" max="25" width="4.28515625" customWidth="1"/>
    <col min="26" max="26" width="1.42578125" customWidth="1"/>
    <col min="27" max="27" width="4.5703125" customWidth="1"/>
    <col min="28" max="28" width="6.28515625" customWidth="1"/>
    <col min="30" max="30" width="13.140625" customWidth="1"/>
    <col min="31" max="31" width="10.28515625" customWidth="1"/>
    <col min="32" max="32" width="13.5703125" hidden="1" customWidth="1"/>
    <col min="38" max="38" width="0" hidden="1" customWidth="1"/>
  </cols>
  <sheetData>
    <row r="1" spans="1:38" ht="18.75" x14ac:dyDescent="0.3">
      <c r="A1" s="187" t="s">
        <v>91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"/>
    </row>
    <row r="2" spans="1:38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8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8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8" ht="15" customHeight="1" x14ac:dyDescent="0.25">
      <c r="F5" s="260" t="s">
        <v>1</v>
      </c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W5" s="262" t="s">
        <v>2</v>
      </c>
      <c r="X5" s="262"/>
      <c r="Y5" s="262"/>
      <c r="Z5" s="262"/>
      <c r="AA5" s="262"/>
    </row>
    <row r="6" spans="1:38" ht="15" customHeight="1" x14ac:dyDescent="0.25"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W6" s="262"/>
      <c r="X6" s="262"/>
      <c r="Y6" s="262"/>
      <c r="Z6" s="262"/>
      <c r="AA6" s="262"/>
    </row>
    <row r="7" spans="1:38" ht="15" customHeight="1" thickBot="1" x14ac:dyDescent="0.3">
      <c r="B7" s="3" t="s">
        <v>3</v>
      </c>
      <c r="D7" s="3" t="s">
        <v>4</v>
      </c>
      <c r="E7" s="3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T7" s="263" t="s">
        <v>5</v>
      </c>
      <c r="U7" s="263"/>
      <c r="W7" s="261"/>
      <c r="X7" s="261"/>
      <c r="Y7" s="261"/>
      <c r="Z7" s="261"/>
      <c r="AA7" s="261"/>
      <c r="AC7" s="264" t="s">
        <v>6</v>
      </c>
      <c r="AD7" s="264"/>
      <c r="AE7" s="4"/>
      <c r="AL7" s="5">
        <v>0.1</v>
      </c>
    </row>
    <row r="8" spans="1:38" ht="15.75" thickBot="1" x14ac:dyDescent="0.3">
      <c r="B8" s="6"/>
      <c r="D8" s="6"/>
      <c r="E8" s="6"/>
      <c r="F8" s="266" t="s">
        <v>7</v>
      </c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8"/>
      <c r="T8" s="3" t="s">
        <v>87</v>
      </c>
      <c r="U8" s="3" t="s">
        <v>88</v>
      </c>
      <c r="W8" s="269" t="s">
        <v>37</v>
      </c>
      <c r="X8" s="270"/>
      <c r="Y8" s="270"/>
      <c r="Z8" s="270"/>
      <c r="AA8" s="271"/>
      <c r="AC8" s="7"/>
      <c r="AD8" s="7"/>
      <c r="AE8" s="7"/>
      <c r="AL8" s="5">
        <v>0.4</v>
      </c>
    </row>
    <row r="9" spans="1:38" ht="15.75" customHeight="1" thickBot="1" x14ac:dyDescent="0.3">
      <c r="B9" s="8"/>
      <c r="D9" s="8"/>
      <c r="E9" s="9"/>
      <c r="F9" s="310" t="s">
        <v>8</v>
      </c>
      <c r="H9" s="255" t="s">
        <v>9</v>
      </c>
      <c r="J9" s="257" t="s">
        <v>10</v>
      </c>
      <c r="K9" s="7"/>
      <c r="L9" s="312" t="s">
        <v>11</v>
      </c>
      <c r="M9" s="10"/>
      <c r="N9" s="314" t="s">
        <v>12</v>
      </c>
      <c r="O9" s="10"/>
      <c r="P9" s="257" t="s">
        <v>10</v>
      </c>
      <c r="Q9" s="7"/>
      <c r="R9" s="287" t="s">
        <v>13</v>
      </c>
      <c r="T9" s="79">
        <v>5</v>
      </c>
      <c r="U9" s="79">
        <v>3</v>
      </c>
      <c r="W9" s="257" t="s">
        <v>10</v>
      </c>
      <c r="X9" s="11"/>
      <c r="Y9" s="257" t="s">
        <v>10</v>
      </c>
      <c r="Z9" s="11"/>
      <c r="AA9" s="257" t="s">
        <v>10</v>
      </c>
      <c r="AC9" s="7"/>
      <c r="AD9" s="7"/>
      <c r="AE9" s="262" t="s">
        <v>25</v>
      </c>
      <c r="AL9" s="5">
        <v>0.6</v>
      </c>
    </row>
    <row r="10" spans="1:38" ht="15.75" thickBot="1" x14ac:dyDescent="0.3">
      <c r="B10" s="304" t="s">
        <v>77</v>
      </c>
      <c r="D10" s="12" t="s">
        <v>15</v>
      </c>
      <c r="E10" s="13"/>
      <c r="F10" s="311"/>
      <c r="H10" s="256"/>
      <c r="J10" s="258"/>
      <c r="L10" s="313"/>
      <c r="M10" s="14"/>
      <c r="N10" s="315"/>
      <c r="O10" s="14"/>
      <c r="P10" s="258"/>
      <c r="R10" s="288"/>
      <c r="T10" s="247" t="s">
        <v>90</v>
      </c>
      <c r="U10" s="247"/>
      <c r="W10" s="258"/>
      <c r="Y10" s="258"/>
      <c r="AA10" s="258"/>
      <c r="AE10" s="261"/>
      <c r="AL10" s="5">
        <v>0.7</v>
      </c>
    </row>
    <row r="11" spans="1:38" ht="15.75" customHeight="1" thickBot="1" x14ac:dyDescent="0.3">
      <c r="B11" s="305"/>
      <c r="D11" s="17">
        <v>10</v>
      </c>
      <c r="F11" s="311"/>
      <c r="H11" s="256"/>
      <c r="J11" s="258"/>
      <c r="L11" s="313"/>
      <c r="M11" s="14"/>
      <c r="N11" s="315"/>
      <c r="O11" s="14"/>
      <c r="P11" s="258"/>
      <c r="R11" s="288"/>
      <c r="T11" s="245">
        <f>T9*U9</f>
        <v>15</v>
      </c>
      <c r="U11" s="246"/>
      <c r="W11" s="258"/>
      <c r="Y11" s="258"/>
      <c r="AA11" s="258"/>
      <c r="AC11" s="283" t="s">
        <v>146</v>
      </c>
      <c r="AD11" s="284"/>
      <c r="AE11" s="298">
        <f t="shared" ref="AE11" si="0">$AB$22</f>
        <v>11.5425</v>
      </c>
      <c r="AF11" s="265" t="s">
        <v>92</v>
      </c>
      <c r="AL11" s="5">
        <v>0.8</v>
      </c>
    </row>
    <row r="12" spans="1:38" ht="15.75" thickBot="1" x14ac:dyDescent="0.3">
      <c r="B12" s="305"/>
      <c r="D12" s="15" t="s">
        <v>170</v>
      </c>
      <c r="E12" s="16"/>
      <c r="F12" s="311"/>
      <c r="H12" s="256"/>
      <c r="J12" s="258"/>
      <c r="L12" s="313"/>
      <c r="M12" s="14"/>
      <c r="N12" s="315"/>
      <c r="O12" s="14"/>
      <c r="P12" s="258"/>
      <c r="R12" s="288"/>
      <c r="W12" s="258"/>
      <c r="Y12" s="258"/>
      <c r="AA12" s="258"/>
      <c r="AC12" s="285"/>
      <c r="AD12" s="286"/>
      <c r="AE12" s="299"/>
      <c r="AF12" s="265"/>
      <c r="AL12" s="5">
        <v>0.9</v>
      </c>
    </row>
    <row r="13" spans="1:38" ht="15.75" thickBot="1" x14ac:dyDescent="0.3">
      <c r="B13" s="305"/>
      <c r="F13" s="311"/>
      <c r="H13" s="256"/>
      <c r="J13" s="259"/>
      <c r="L13" s="313"/>
      <c r="M13" s="14"/>
      <c r="N13" s="315"/>
      <c r="O13" s="14"/>
      <c r="P13" s="259"/>
      <c r="R13" s="288"/>
      <c r="T13" s="289" t="s">
        <v>145</v>
      </c>
      <c r="U13" s="290"/>
      <c r="W13" s="259"/>
      <c r="Y13" s="259"/>
      <c r="AA13" s="259"/>
      <c r="AE13" s="101"/>
      <c r="AF13" s="102"/>
      <c r="AL13" s="5">
        <v>0.95</v>
      </c>
    </row>
    <row r="14" spans="1:38" ht="15.75" customHeight="1" thickBot="1" x14ac:dyDescent="0.3">
      <c r="B14" s="305"/>
      <c r="D14" s="15" t="s">
        <v>20</v>
      </c>
      <c r="E14" s="16"/>
      <c r="F14" s="311"/>
      <c r="H14" s="256"/>
      <c r="J14" s="295" t="s">
        <v>16</v>
      </c>
      <c r="L14" s="313"/>
      <c r="M14" s="14"/>
      <c r="N14" s="315"/>
      <c r="O14" s="14"/>
      <c r="P14" s="252" t="s">
        <v>17</v>
      </c>
      <c r="R14" s="288"/>
      <c r="T14" s="291"/>
      <c r="U14" s="292"/>
      <c r="W14" s="307" t="s">
        <v>16</v>
      </c>
      <c r="Y14" s="252" t="s">
        <v>17</v>
      </c>
      <c r="AA14" s="272" t="s">
        <v>18</v>
      </c>
      <c r="AC14" s="275" t="s">
        <v>147</v>
      </c>
      <c r="AD14" s="276"/>
      <c r="AE14" s="300">
        <f t="shared" ref="AE14" si="1">$AB$24</f>
        <v>12.824999999999999</v>
      </c>
      <c r="AF14" s="265" t="s">
        <v>93</v>
      </c>
      <c r="AL14" s="5">
        <v>1</v>
      </c>
    </row>
    <row r="15" spans="1:38" ht="15.75" thickBot="1" x14ac:dyDescent="0.3">
      <c r="B15" s="305"/>
      <c r="D15" s="17">
        <v>2</v>
      </c>
      <c r="F15" s="311"/>
      <c r="H15" s="256"/>
      <c r="J15" s="296"/>
      <c r="L15" s="313"/>
      <c r="M15" s="14"/>
      <c r="N15" s="315"/>
      <c r="O15" s="14"/>
      <c r="P15" s="253"/>
      <c r="R15" s="288"/>
      <c r="T15" s="291"/>
      <c r="U15" s="292"/>
      <c r="W15" s="308"/>
      <c r="Y15" s="253"/>
      <c r="AA15" s="273"/>
      <c r="AC15" s="277"/>
      <c r="AD15" s="278"/>
      <c r="AE15" s="301"/>
      <c r="AF15" s="265"/>
    </row>
    <row r="16" spans="1:38" ht="15.75" thickBot="1" x14ac:dyDescent="0.3">
      <c r="B16" s="305"/>
      <c r="D16" s="12" t="s">
        <v>143</v>
      </c>
      <c r="E16" s="16"/>
      <c r="F16" s="311"/>
      <c r="H16" s="256"/>
      <c r="J16" s="296"/>
      <c r="L16" s="313"/>
      <c r="M16" s="14"/>
      <c r="N16" s="315"/>
      <c r="O16" s="14"/>
      <c r="P16" s="253"/>
      <c r="R16" s="288"/>
      <c r="T16" s="293"/>
      <c r="U16" s="294"/>
      <c r="W16" s="308"/>
      <c r="Y16" s="253"/>
      <c r="AA16" s="273"/>
      <c r="AE16" s="101"/>
      <c r="AF16" s="102"/>
    </row>
    <row r="17" spans="2:32" ht="15.75" customHeight="1" thickBot="1" x14ac:dyDescent="0.3">
      <c r="B17" s="305"/>
      <c r="F17" s="311"/>
      <c r="H17" s="256"/>
      <c r="J17" s="296"/>
      <c r="L17" s="313"/>
      <c r="M17" s="14"/>
      <c r="N17" s="315"/>
      <c r="O17" s="14"/>
      <c r="P17" s="253"/>
      <c r="R17" s="288"/>
      <c r="W17" s="308"/>
      <c r="Y17" s="253"/>
      <c r="AA17" s="273"/>
      <c r="AC17" s="279" t="s">
        <v>148</v>
      </c>
      <c r="AD17" s="280"/>
      <c r="AE17" s="298">
        <f t="shared" ref="AE17" si="2">$AB$26</f>
        <v>11.5425</v>
      </c>
      <c r="AF17" s="265" t="s">
        <v>94</v>
      </c>
    </row>
    <row r="18" spans="2:32" ht="15.75" thickBot="1" x14ac:dyDescent="0.3">
      <c r="B18" s="305"/>
      <c r="D18" s="15" t="s">
        <v>14</v>
      </c>
      <c r="E18" s="16"/>
      <c r="F18" s="311"/>
      <c r="H18" s="256"/>
      <c r="J18" s="296"/>
      <c r="L18" s="313"/>
      <c r="M18" s="14"/>
      <c r="N18" s="315"/>
      <c r="O18" s="14"/>
      <c r="P18" s="253"/>
      <c r="R18" s="288"/>
      <c r="T18" s="193" t="s">
        <v>114</v>
      </c>
      <c r="U18" s="193"/>
      <c r="W18" s="308"/>
      <c r="Y18" s="253"/>
      <c r="AA18" s="273"/>
      <c r="AC18" s="281"/>
      <c r="AD18" s="282"/>
      <c r="AE18" s="302"/>
      <c r="AF18" s="265"/>
    </row>
    <row r="19" spans="2:32" ht="15.75" thickBot="1" x14ac:dyDescent="0.3">
      <c r="B19" s="305"/>
      <c r="D19" s="17">
        <v>3</v>
      </c>
      <c r="F19" s="311"/>
      <c r="H19" s="256"/>
      <c r="J19" s="296"/>
      <c r="L19" s="313"/>
      <c r="M19" s="14"/>
      <c r="N19" s="315"/>
      <c r="O19" s="14"/>
      <c r="P19" s="253"/>
      <c r="R19" s="288"/>
      <c r="T19" s="248">
        <f>T11*0.9</f>
        <v>13.5</v>
      </c>
      <c r="U19" s="249"/>
      <c r="W19" s="308"/>
      <c r="Y19" s="253"/>
      <c r="AA19" s="273"/>
    </row>
    <row r="20" spans="2:32" ht="15.75" thickBot="1" x14ac:dyDescent="0.3">
      <c r="B20" s="306"/>
      <c r="D20" s="15" t="s">
        <v>144</v>
      </c>
      <c r="E20" s="16"/>
      <c r="F20" s="311"/>
      <c r="H20" s="256"/>
      <c r="J20" s="297"/>
      <c r="L20" s="313"/>
      <c r="M20" s="14"/>
      <c r="N20" s="315"/>
      <c r="O20" s="14"/>
      <c r="P20" s="254"/>
      <c r="R20" s="288"/>
      <c r="W20" s="309"/>
      <c r="Y20" s="254"/>
      <c r="AA20" s="274"/>
    </row>
    <row r="21" spans="2:32" ht="15.75" thickBot="1" x14ac:dyDescent="0.3">
      <c r="B21" s="18"/>
      <c r="F21" s="19" t="s">
        <v>21</v>
      </c>
      <c r="G21" s="19"/>
      <c r="H21" s="19" t="s">
        <v>22</v>
      </c>
      <c r="I21" s="19"/>
      <c r="J21" s="19" t="s">
        <v>74</v>
      </c>
      <c r="K21" s="19"/>
      <c r="L21" s="19" t="s">
        <v>75</v>
      </c>
      <c r="M21" s="19"/>
      <c r="N21" s="19" t="s">
        <v>23</v>
      </c>
      <c r="O21" s="19"/>
      <c r="P21" s="19" t="s">
        <v>24</v>
      </c>
      <c r="Q21" s="19"/>
      <c r="R21" s="19" t="s">
        <v>13</v>
      </c>
      <c r="S21" s="19" t="s">
        <v>25</v>
      </c>
      <c r="W21" t="s">
        <v>76</v>
      </c>
      <c r="Y21" t="s">
        <v>24</v>
      </c>
      <c r="AA21" t="s">
        <v>26</v>
      </c>
      <c r="AB21" t="s">
        <v>25</v>
      </c>
    </row>
    <row r="22" spans="2:32" ht="15.75" thickBot="1" x14ac:dyDescent="0.3">
      <c r="D22" s="20" t="s">
        <v>15</v>
      </c>
      <c r="E22" s="5" t="s">
        <v>27</v>
      </c>
      <c r="F22" s="24">
        <v>1</v>
      </c>
      <c r="G22" s="43"/>
      <c r="H22" s="24">
        <v>1</v>
      </c>
      <c r="J22" s="24">
        <v>1</v>
      </c>
      <c r="L22" s="24">
        <v>1</v>
      </c>
      <c r="M22" s="16"/>
      <c r="N22" s="24">
        <v>1</v>
      </c>
      <c r="O22" s="16"/>
      <c r="P22" s="24">
        <v>0.9</v>
      </c>
      <c r="R22" s="24">
        <v>1</v>
      </c>
      <c r="S22" s="17">
        <f>D11*F22*H22*J22*L22*N22*P22*R22</f>
        <v>9</v>
      </c>
      <c r="V22" s="29" t="s">
        <v>28</v>
      </c>
      <c r="W22" s="115">
        <v>1</v>
      </c>
      <c r="Y22" s="26">
        <v>0.9</v>
      </c>
      <c r="AA22" s="27">
        <v>0.95</v>
      </c>
      <c r="AB22" s="100">
        <f>T19*W22*Y22*AA22</f>
        <v>11.5425</v>
      </c>
    </row>
    <row r="23" spans="2:32" ht="15.75" thickBot="1" x14ac:dyDescent="0.3">
      <c r="D23" s="32"/>
      <c r="E23" s="33">
        <f>(D11-S22)/D11</f>
        <v>0.1</v>
      </c>
      <c r="V23" s="5" t="s">
        <v>27</v>
      </c>
      <c r="W23" s="34">
        <f>(T11-AB22)/T11</f>
        <v>0.23049999999999998</v>
      </c>
    </row>
    <row r="24" spans="2:32" ht="15.75" thickBot="1" x14ac:dyDescent="0.3">
      <c r="D24" s="35" t="s">
        <v>20</v>
      </c>
      <c r="E24" s="5" t="s">
        <v>27</v>
      </c>
      <c r="F24" s="24">
        <v>1</v>
      </c>
      <c r="G24" s="43"/>
      <c r="H24" s="24">
        <v>1</v>
      </c>
      <c r="J24" s="24">
        <v>1</v>
      </c>
      <c r="L24" s="24">
        <v>1</v>
      </c>
      <c r="M24" s="16"/>
      <c r="N24" s="24">
        <v>1</v>
      </c>
      <c r="O24" s="16"/>
      <c r="P24" s="24">
        <v>1</v>
      </c>
      <c r="R24" s="24">
        <v>1</v>
      </c>
      <c r="S24" s="17">
        <f>D15*F24*H24*J24*L24*N24*P24*R24</f>
        <v>2</v>
      </c>
      <c r="V24" s="37" t="s">
        <v>29</v>
      </c>
      <c r="W24" s="23">
        <v>1</v>
      </c>
      <c r="X24" s="16"/>
      <c r="Y24" s="23">
        <v>1</v>
      </c>
      <c r="Z24" s="16"/>
      <c r="AA24" s="71">
        <v>0.95</v>
      </c>
      <c r="AB24" s="100">
        <f>T19*W24*Y24*AA24</f>
        <v>12.824999999999999</v>
      </c>
    </row>
    <row r="25" spans="2:32" ht="15.75" thickBot="1" x14ac:dyDescent="0.3">
      <c r="D25" s="32"/>
      <c r="E25" s="33">
        <f>(D15-S24)/D15</f>
        <v>0</v>
      </c>
      <c r="V25" s="5" t="s">
        <v>27</v>
      </c>
      <c r="W25" s="40">
        <f>(T11-AB24)/T11</f>
        <v>0.14500000000000005</v>
      </c>
      <c r="X25" s="16"/>
      <c r="Y25" s="16"/>
      <c r="Z25" s="16"/>
      <c r="AA25" s="16"/>
      <c r="AB25" s="16"/>
    </row>
    <row r="26" spans="2:32" ht="15.75" thickBot="1" x14ac:dyDescent="0.3">
      <c r="D26" s="35" t="s">
        <v>14</v>
      </c>
      <c r="E26" s="5" t="s">
        <v>27</v>
      </c>
      <c r="F26" s="24">
        <v>1</v>
      </c>
      <c r="G26" s="43"/>
      <c r="H26" s="24">
        <v>1</v>
      </c>
      <c r="J26" s="24">
        <v>1</v>
      </c>
      <c r="L26" s="24">
        <v>1</v>
      </c>
      <c r="M26" s="16"/>
      <c r="N26" s="24">
        <v>1</v>
      </c>
      <c r="O26" s="16"/>
      <c r="P26" s="24">
        <v>1</v>
      </c>
      <c r="R26" s="24">
        <v>1</v>
      </c>
      <c r="S26" s="17">
        <f>D19*F26*H26*J26*L26*N26*P26*R26</f>
        <v>3</v>
      </c>
      <c r="V26" s="41" t="s">
        <v>30</v>
      </c>
      <c r="W26" s="23">
        <v>1</v>
      </c>
      <c r="X26" s="16"/>
      <c r="Y26" s="24">
        <v>0.9</v>
      </c>
      <c r="Z26" s="16"/>
      <c r="AA26" s="71">
        <v>0.95</v>
      </c>
      <c r="AB26" s="100">
        <f>T19*W26*Y26*AA26</f>
        <v>11.5425</v>
      </c>
    </row>
    <row r="27" spans="2:32" x14ac:dyDescent="0.25">
      <c r="D27" s="32"/>
      <c r="E27" s="33">
        <f>(D19-S26)/D19</f>
        <v>0</v>
      </c>
      <c r="V27" s="5" t="s">
        <v>27</v>
      </c>
      <c r="W27" s="42">
        <f>(T11-AB26)/T11</f>
        <v>0.23049999999999998</v>
      </c>
    </row>
    <row r="28" spans="2:32" x14ac:dyDescent="0.25">
      <c r="D28" s="16"/>
      <c r="E28" s="116"/>
      <c r="V28" s="16"/>
      <c r="W28" s="117"/>
    </row>
    <row r="29" spans="2:32" x14ac:dyDescent="0.25">
      <c r="D29" s="193" t="s">
        <v>141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</row>
    <row r="30" spans="2:32" x14ac:dyDescent="0.25"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</row>
    <row r="31" spans="2:32" ht="27" hidden="1" customHeight="1" x14ac:dyDescent="0.25">
      <c r="B31" s="303" t="s">
        <v>32</v>
      </c>
      <c r="C31" s="303"/>
      <c r="D31" s="44" t="s">
        <v>33</v>
      </c>
      <c r="H31" s="193" t="s">
        <v>78</v>
      </c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</row>
    <row r="32" spans="2:32" hidden="1" x14ac:dyDescent="0.25">
      <c r="B32" s="243" t="s">
        <v>8</v>
      </c>
      <c r="C32" s="243"/>
      <c r="D32" s="5">
        <v>0.1</v>
      </c>
    </row>
    <row r="33" spans="2:28" hidden="1" x14ac:dyDescent="0.25">
      <c r="B33" s="243" t="s">
        <v>9</v>
      </c>
      <c r="C33" s="243"/>
      <c r="D33" s="5">
        <v>0.4</v>
      </c>
    </row>
    <row r="34" spans="2:28" ht="26.45" hidden="1" customHeight="1" x14ac:dyDescent="0.25">
      <c r="B34" s="243" t="s">
        <v>34</v>
      </c>
      <c r="C34" s="243"/>
      <c r="D34" s="5">
        <v>0.6</v>
      </c>
    </row>
    <row r="35" spans="2:28" ht="27.6" hidden="1" customHeight="1" x14ac:dyDescent="0.25">
      <c r="B35" s="243" t="s">
        <v>35</v>
      </c>
      <c r="C35" s="243"/>
      <c r="D35" s="5">
        <v>0.7</v>
      </c>
    </row>
    <row r="36" spans="2:28" hidden="1" x14ac:dyDescent="0.25">
      <c r="B36" s="250" t="s">
        <v>12</v>
      </c>
      <c r="C36" s="251"/>
      <c r="D36" s="5">
        <v>0.8</v>
      </c>
    </row>
    <row r="37" spans="2:28" hidden="1" x14ac:dyDescent="0.25">
      <c r="B37" s="243" t="s">
        <v>17</v>
      </c>
      <c r="C37" s="244"/>
      <c r="D37" s="5">
        <v>0.9</v>
      </c>
    </row>
    <row r="38" spans="2:28" hidden="1" x14ac:dyDescent="0.25">
      <c r="B38" s="243" t="s">
        <v>13</v>
      </c>
      <c r="C38" s="244"/>
      <c r="D38" s="5">
        <v>0.95</v>
      </c>
    </row>
    <row r="39" spans="2:28" hidden="1" x14ac:dyDescent="0.25">
      <c r="B39" s="243" t="s">
        <v>36</v>
      </c>
      <c r="C39" s="244"/>
      <c r="D39" s="5">
        <v>1</v>
      </c>
    </row>
    <row r="40" spans="2:28" s="112" customFormat="1" x14ac:dyDescent="0.25">
      <c r="B40" s="188" t="s">
        <v>195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</row>
    <row r="41" spans="2:28" s="112" customFormat="1" x14ac:dyDescent="0.25">
      <c r="B41" s="188" t="s">
        <v>197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2:28" s="112" customFormat="1" x14ac:dyDescent="0.25">
      <c r="B42" s="189" t="s">
        <v>196</v>
      </c>
      <c r="C42" s="189"/>
    </row>
  </sheetData>
  <mergeCells count="52">
    <mergeCell ref="B41:N41"/>
    <mergeCell ref="B42:C42"/>
    <mergeCell ref="B40:AB40"/>
    <mergeCell ref="AE11:AE12"/>
    <mergeCell ref="AE14:AE15"/>
    <mergeCell ref="AE17:AE18"/>
    <mergeCell ref="D29:AB29"/>
    <mergeCell ref="B31:C31"/>
    <mergeCell ref="B10:B20"/>
    <mergeCell ref="P14:P20"/>
    <mergeCell ref="W14:W20"/>
    <mergeCell ref="F9:F20"/>
    <mergeCell ref="L9:L20"/>
    <mergeCell ref="N9:N20"/>
    <mergeCell ref="P9:P13"/>
    <mergeCell ref="B38:C38"/>
    <mergeCell ref="AE9:AE10"/>
    <mergeCell ref="AF11:AF12"/>
    <mergeCell ref="AF14:AF15"/>
    <mergeCell ref="AF17:AF18"/>
    <mergeCell ref="F8:R8"/>
    <mergeCell ref="W8:AA8"/>
    <mergeCell ref="AA14:AA20"/>
    <mergeCell ref="AC14:AD15"/>
    <mergeCell ref="AC17:AD18"/>
    <mergeCell ref="AC11:AD12"/>
    <mergeCell ref="R9:R20"/>
    <mergeCell ref="W9:W13"/>
    <mergeCell ref="Y9:Y13"/>
    <mergeCell ref="AA9:AA13"/>
    <mergeCell ref="T13:U16"/>
    <mergeCell ref="J14:J20"/>
    <mergeCell ref="A1:AD1"/>
    <mergeCell ref="F5:R7"/>
    <mergeCell ref="W5:AA7"/>
    <mergeCell ref="T7:U7"/>
    <mergeCell ref="AC7:AD7"/>
    <mergeCell ref="B39:C39"/>
    <mergeCell ref="H31:Z31"/>
    <mergeCell ref="T11:U11"/>
    <mergeCell ref="T10:U10"/>
    <mergeCell ref="T18:U18"/>
    <mergeCell ref="T19:U19"/>
    <mergeCell ref="B32:C32"/>
    <mergeCell ref="B33:C33"/>
    <mergeCell ref="B34:C34"/>
    <mergeCell ref="B35:C35"/>
    <mergeCell ref="B36:C36"/>
    <mergeCell ref="B37:C37"/>
    <mergeCell ref="Y14:Y20"/>
    <mergeCell ref="H9:H20"/>
    <mergeCell ref="J9:J13"/>
  </mergeCells>
  <conditionalFormatting sqref="D11">
    <cfRule type="expression" dxfId="141" priority="50" stopIfTrue="1">
      <formula>IF(D11&lt;=4,1,0)</formula>
    </cfRule>
    <cfRule type="expression" dxfId="140" priority="51" stopIfTrue="1">
      <formula>IF(D11&lt;=8,1,0)</formula>
    </cfRule>
    <cfRule type="expression" dxfId="139" priority="52" stopIfTrue="1">
      <formula>IF(D11&lt;15,1,0)</formula>
    </cfRule>
    <cfRule type="expression" dxfId="138" priority="53" stopIfTrue="1">
      <formula>IF(D11&lt;=25,1,0)</formula>
    </cfRule>
  </conditionalFormatting>
  <conditionalFormatting sqref="D15">
    <cfRule type="expression" dxfId="137" priority="46" stopIfTrue="1">
      <formula>IF(D15&lt;=4,1,0)</formula>
    </cfRule>
    <cfRule type="expression" dxfId="136" priority="47" stopIfTrue="1">
      <formula>IF(D15&lt;=8,1,0)</formula>
    </cfRule>
    <cfRule type="expression" dxfId="135" priority="48" stopIfTrue="1">
      <formula>IF(D15&lt;15,1,0)</formula>
    </cfRule>
    <cfRule type="expression" dxfId="134" priority="49" stopIfTrue="1">
      <formula>IF(D15&lt;=25,1,0)</formula>
    </cfRule>
  </conditionalFormatting>
  <conditionalFormatting sqref="D19">
    <cfRule type="expression" dxfId="133" priority="42" stopIfTrue="1">
      <formula>IF(D19&lt;=4,1,0)</formula>
    </cfRule>
    <cfRule type="expression" dxfId="132" priority="43" stopIfTrue="1">
      <formula>IF(D19&lt;=8,1,0)</formula>
    </cfRule>
    <cfRule type="expression" dxfId="131" priority="44" stopIfTrue="1">
      <formula>IF(D19&lt;15,1,0)</formula>
    </cfRule>
    <cfRule type="expression" dxfId="130" priority="45" stopIfTrue="1">
      <formula>IF(D19&lt;=25,1,0)</formula>
    </cfRule>
  </conditionalFormatting>
  <conditionalFormatting sqref="J22">
    <cfRule type="expression" dxfId="129" priority="41">
      <formula>IF(J22=1,1,0)</formula>
    </cfRule>
  </conditionalFormatting>
  <conditionalFormatting sqref="F22">
    <cfRule type="expression" dxfId="128" priority="40">
      <formula>IF(F22=1,1,0)</formula>
    </cfRule>
  </conditionalFormatting>
  <conditionalFormatting sqref="H22">
    <cfRule type="expression" dxfId="127" priority="39">
      <formula>IF(H22=1,1,0)</formula>
    </cfRule>
  </conditionalFormatting>
  <conditionalFormatting sqref="L22">
    <cfRule type="expression" dxfId="126" priority="38">
      <formula>IF(L22=1,1,0)</formula>
    </cfRule>
  </conditionalFormatting>
  <conditionalFormatting sqref="N22">
    <cfRule type="expression" dxfId="125" priority="37">
      <formula>IF(N22=1,1,0)</formula>
    </cfRule>
  </conditionalFormatting>
  <conditionalFormatting sqref="P22">
    <cfRule type="expression" dxfId="124" priority="36">
      <formula>IF(P22=1,1,0)</formula>
    </cfRule>
  </conditionalFormatting>
  <conditionalFormatting sqref="R22">
    <cfRule type="expression" dxfId="123" priority="35">
      <formula>IF(R22=1,1,0)</formula>
    </cfRule>
  </conditionalFormatting>
  <conditionalFormatting sqref="S22">
    <cfRule type="expression" dxfId="122" priority="31" stopIfTrue="1">
      <formula>IF(S22&lt;=4.49,1,0)</formula>
    </cfRule>
    <cfRule type="expression" dxfId="121" priority="32" stopIfTrue="1">
      <formula>IF(S22&lt;=8,1,0)</formula>
    </cfRule>
    <cfRule type="expression" dxfId="120" priority="33" stopIfTrue="1">
      <formula>IF(S22&lt;15,1,0)</formula>
    </cfRule>
    <cfRule type="expression" dxfId="119" priority="34" stopIfTrue="1">
      <formula>IF(S22&lt;=25,1,0)</formula>
    </cfRule>
  </conditionalFormatting>
  <conditionalFormatting sqref="J24">
    <cfRule type="expression" dxfId="118" priority="30">
      <formula>IF(J24=1,1,0)</formula>
    </cfRule>
  </conditionalFormatting>
  <conditionalFormatting sqref="F24">
    <cfRule type="expression" dxfId="117" priority="29">
      <formula>IF(F24=1,1,0)</formula>
    </cfRule>
  </conditionalFormatting>
  <conditionalFormatting sqref="H24">
    <cfRule type="expression" dxfId="116" priority="28">
      <formula>IF(H24=1,1,0)</formula>
    </cfRule>
  </conditionalFormatting>
  <conditionalFormatting sqref="L24">
    <cfRule type="expression" dxfId="115" priority="27">
      <formula>IF(L24=1,1,0)</formula>
    </cfRule>
  </conditionalFormatting>
  <conditionalFormatting sqref="N24">
    <cfRule type="expression" dxfId="114" priority="26">
      <formula>IF(N24=1,1,0)</formula>
    </cfRule>
  </conditionalFormatting>
  <conditionalFormatting sqref="P24">
    <cfRule type="expression" dxfId="113" priority="25">
      <formula>IF(P24=1,1,0)</formula>
    </cfRule>
  </conditionalFormatting>
  <conditionalFormatting sqref="R24">
    <cfRule type="expression" dxfId="112" priority="24">
      <formula>IF(R24=1,1,0)</formula>
    </cfRule>
  </conditionalFormatting>
  <conditionalFormatting sqref="S24">
    <cfRule type="expression" dxfId="111" priority="20" stopIfTrue="1">
      <formula>IF(S24&lt;=4.49,1,0)</formula>
    </cfRule>
    <cfRule type="expression" dxfId="110" priority="21" stopIfTrue="1">
      <formula>IF(S24&lt;=8,1,0)</formula>
    </cfRule>
    <cfRule type="expression" dxfId="109" priority="22" stopIfTrue="1">
      <formula>IF(S24&lt;15,1,0)</formula>
    </cfRule>
    <cfRule type="expression" dxfId="108" priority="23" stopIfTrue="1">
      <formula>IF(S24&lt;=25,1,0)</formula>
    </cfRule>
  </conditionalFormatting>
  <conditionalFormatting sqref="J26">
    <cfRule type="expression" dxfId="107" priority="19">
      <formula>IF(J26=1,1,0)</formula>
    </cfRule>
  </conditionalFormatting>
  <conditionalFormatting sqref="F26">
    <cfRule type="expression" dxfId="106" priority="18">
      <formula>IF(F26=1,1,0)</formula>
    </cfRule>
  </conditionalFormatting>
  <conditionalFormatting sqref="H26">
    <cfRule type="expression" dxfId="105" priority="17">
      <formula>IF(H26=1,1,0)</formula>
    </cfRule>
  </conditionalFormatting>
  <conditionalFormatting sqref="L26">
    <cfRule type="expression" dxfId="104" priority="16">
      <formula>IF(L26=1,1,0)</formula>
    </cfRule>
  </conditionalFormatting>
  <conditionalFormatting sqref="N26">
    <cfRule type="expression" dxfId="103" priority="15">
      <formula>IF(N26=1,1,0)</formula>
    </cfRule>
  </conditionalFormatting>
  <conditionalFormatting sqref="P26">
    <cfRule type="expression" dxfId="102" priority="14">
      <formula>IF(P26=1,1,0)</formula>
    </cfRule>
  </conditionalFormatting>
  <conditionalFormatting sqref="R26">
    <cfRule type="expression" dxfId="101" priority="13">
      <formula>IF(R26=1,1,0)</formula>
    </cfRule>
  </conditionalFormatting>
  <conditionalFormatting sqref="S26">
    <cfRule type="expression" dxfId="100" priority="9" stopIfTrue="1">
      <formula>IF(S26&lt;=4.49,1,0)</formula>
    </cfRule>
    <cfRule type="expression" dxfId="99" priority="10" stopIfTrue="1">
      <formula>IF(S26&lt;=8,1,0)</formula>
    </cfRule>
    <cfRule type="expression" dxfId="98" priority="11" stopIfTrue="1">
      <formula>IF(S26&lt;15,1,0)</formula>
    </cfRule>
    <cfRule type="expression" dxfId="97" priority="12" stopIfTrue="1">
      <formula>IF(S26&lt;=25,1,0)</formula>
    </cfRule>
  </conditionalFormatting>
  <conditionalFormatting sqref="T11">
    <cfRule type="expression" dxfId="96" priority="5" stopIfTrue="1">
      <formula>IF(T11&lt;=4,1,0)</formula>
    </cfRule>
    <cfRule type="expression" dxfId="95" priority="6" stopIfTrue="1">
      <formula>IF(T11&lt;=8,1,0)</formula>
    </cfRule>
    <cfRule type="expression" dxfId="94" priority="7" stopIfTrue="1">
      <formula>IF(T11&lt;15,1,0)</formula>
    </cfRule>
    <cfRule type="expression" dxfId="93" priority="8" stopIfTrue="1">
      <formula>IF(T11&lt;=25,1,0)</formula>
    </cfRule>
  </conditionalFormatting>
  <conditionalFormatting sqref="T19">
    <cfRule type="expression" dxfId="92" priority="1" stopIfTrue="1">
      <formula>IF(T19&lt;=4,1,0)</formula>
    </cfRule>
    <cfRule type="expression" dxfId="91" priority="2" stopIfTrue="1">
      <formula>IF(T19&lt;=8,1,0)</formula>
    </cfRule>
    <cfRule type="expression" dxfId="90" priority="3" stopIfTrue="1">
      <formula>IF(T19&lt;15,1,0)</formula>
    </cfRule>
    <cfRule type="expression" dxfId="89" priority="4" stopIfTrue="1">
      <formula>IF(T19&lt;=25,1,0)</formula>
    </cfRule>
  </conditionalFormatting>
  <dataValidations count="1">
    <dataValidation type="list" allowBlank="1" showInputMessage="1" showErrorMessage="1" sqref="F22 F24 R24 P24 N24 L24 H24 J24 R22 P22 N22 L22 H22 J22 F26 R26 P26 N26 L26 H26 J26" xr:uid="{476CA3A1-A32D-4596-AF52-37954CD07EB5}">
      <formula1>$AL$7:$AL$14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6522-4806-4306-9C35-8EDABED8D901}">
  <dimension ref="A1:AH37"/>
  <sheetViews>
    <sheetView showGridLines="0" workbookViewId="0">
      <selection activeCell="B1" sqref="B1:AH6"/>
    </sheetView>
  </sheetViews>
  <sheetFormatPr defaultColWidth="9.140625" defaultRowHeight="15" x14ac:dyDescent="0.25"/>
  <cols>
    <col min="1" max="1" width="16.140625" customWidth="1"/>
    <col min="2" max="2" width="18.5703125" customWidth="1"/>
    <col min="3" max="4" width="19" customWidth="1"/>
    <col min="5" max="5" width="14.85546875" hidden="1" customWidth="1"/>
    <col min="6" max="6" width="5.42578125" hidden="1" customWidth="1"/>
    <col min="7" max="9" width="0" hidden="1" customWidth="1"/>
    <col min="10" max="10" width="7.5703125" hidden="1" customWidth="1"/>
    <col min="11" max="11" width="9" hidden="1" customWidth="1"/>
    <col min="12" max="12" width="8.7109375" hidden="1" customWidth="1"/>
    <col min="13" max="13" width="17.85546875" hidden="1" customWidth="1"/>
    <col min="14" max="14" width="3.7109375" hidden="1" customWidth="1"/>
    <col min="15" max="15" width="3.42578125" hidden="1" customWidth="1"/>
    <col min="16" max="16" width="5.5703125" hidden="1" customWidth="1"/>
    <col min="17" max="17" width="4.7109375" hidden="1" customWidth="1"/>
    <col min="18" max="19" width="11.140625" customWidth="1"/>
    <col min="20" max="20" width="11.28515625" customWidth="1"/>
    <col min="21" max="21" width="11.5703125" customWidth="1"/>
    <col min="22" max="22" width="10.28515625" customWidth="1"/>
    <col min="23" max="23" width="6.140625" customWidth="1"/>
    <col min="24" max="24" width="3.7109375" customWidth="1"/>
    <col min="25" max="25" width="3.42578125" customWidth="1"/>
    <col min="26" max="26" width="5.5703125" customWidth="1"/>
    <col min="27" max="27" width="11.5703125" customWidth="1"/>
    <col min="28" max="28" width="11.28515625" customWidth="1"/>
    <col min="29" max="29" width="13.42578125" customWidth="1"/>
    <col min="30" max="30" width="16.7109375" customWidth="1"/>
    <col min="31" max="31" width="3.42578125" customWidth="1"/>
    <col min="32" max="32" width="3.7109375" customWidth="1"/>
    <col min="33" max="33" width="6" customWidth="1"/>
    <col min="34" max="34" width="8.7109375" customWidth="1"/>
  </cols>
  <sheetData>
    <row r="1" spans="2:34" ht="19.5" customHeight="1" thickBot="1" x14ac:dyDescent="0.35">
      <c r="B1" s="209" t="s">
        <v>99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</row>
    <row r="2" spans="2:34" ht="56.25" customHeight="1" thickBot="1" x14ac:dyDescent="0.3">
      <c r="B2" s="210" t="s">
        <v>44</v>
      </c>
      <c r="C2" s="197" t="s">
        <v>45</v>
      </c>
      <c r="D2" s="317" t="s">
        <v>6</v>
      </c>
      <c r="E2" s="213" t="s">
        <v>46</v>
      </c>
      <c r="F2" s="213"/>
      <c r="G2" s="213"/>
      <c r="H2" s="213"/>
      <c r="I2" s="214"/>
      <c r="J2" s="215" t="s">
        <v>47</v>
      </c>
      <c r="K2" s="200"/>
      <c r="L2" s="201"/>
      <c r="M2" s="80" t="s">
        <v>79</v>
      </c>
      <c r="N2" s="199" t="s">
        <v>86</v>
      </c>
      <c r="O2" s="200"/>
      <c r="P2" s="201"/>
      <c r="Q2" s="72" t="s">
        <v>114</v>
      </c>
      <c r="R2" s="242" t="s">
        <v>48</v>
      </c>
      <c r="S2" s="213"/>
      <c r="T2" s="213"/>
      <c r="U2" s="213"/>
      <c r="V2" s="213"/>
      <c r="W2" s="316"/>
      <c r="X2" s="199" t="s">
        <v>95</v>
      </c>
      <c r="Y2" s="200"/>
      <c r="Z2" s="201"/>
      <c r="AA2" s="242" t="s">
        <v>98</v>
      </c>
      <c r="AB2" s="213"/>
      <c r="AC2" s="214"/>
      <c r="AD2" s="319" t="s">
        <v>6</v>
      </c>
      <c r="AE2" s="199" t="s">
        <v>121</v>
      </c>
      <c r="AF2" s="200"/>
      <c r="AG2" s="200"/>
      <c r="AH2" s="201"/>
    </row>
    <row r="3" spans="2:34" ht="39" thickBot="1" x14ac:dyDescent="0.3">
      <c r="B3" s="211"/>
      <c r="C3" s="198"/>
      <c r="D3" s="318"/>
      <c r="E3" s="49">
        <v>1</v>
      </c>
      <c r="F3" s="47">
        <v>2</v>
      </c>
      <c r="G3" s="47">
        <v>3</v>
      </c>
      <c r="H3" s="47">
        <v>4</v>
      </c>
      <c r="I3" s="47">
        <v>5</v>
      </c>
      <c r="J3" s="48" t="s">
        <v>50</v>
      </c>
      <c r="K3" s="48" t="s">
        <v>51</v>
      </c>
      <c r="L3" s="63" t="s">
        <v>52</v>
      </c>
      <c r="M3" s="81" t="s">
        <v>97</v>
      </c>
      <c r="N3" s="48" t="s">
        <v>87</v>
      </c>
      <c r="O3" s="48" t="s">
        <v>88</v>
      </c>
      <c r="P3" s="75" t="s">
        <v>89</v>
      </c>
      <c r="Q3" s="82" t="s">
        <v>115</v>
      </c>
      <c r="R3" s="49">
        <v>2</v>
      </c>
      <c r="S3" s="49">
        <v>3</v>
      </c>
      <c r="T3" s="47">
        <v>4</v>
      </c>
      <c r="U3" s="47">
        <v>5</v>
      </c>
      <c r="V3" s="47">
        <v>6</v>
      </c>
      <c r="W3" s="47">
        <v>7</v>
      </c>
      <c r="X3" s="48" t="s">
        <v>87</v>
      </c>
      <c r="Y3" s="48" t="s">
        <v>88</v>
      </c>
      <c r="Z3" s="75" t="s">
        <v>89</v>
      </c>
      <c r="AA3" s="49" t="s">
        <v>101</v>
      </c>
      <c r="AB3" s="47" t="s">
        <v>104</v>
      </c>
      <c r="AC3" s="47" t="s">
        <v>110</v>
      </c>
      <c r="AD3" s="320"/>
      <c r="AE3" s="48" t="s">
        <v>118</v>
      </c>
      <c r="AF3" s="48" t="s">
        <v>119</v>
      </c>
      <c r="AG3" s="48" t="s">
        <v>117</v>
      </c>
      <c r="AH3" s="75" t="s">
        <v>122</v>
      </c>
    </row>
    <row r="4" spans="2:34" ht="45" customHeight="1" thickBot="1" x14ac:dyDescent="0.3">
      <c r="B4" s="76" t="s">
        <v>151</v>
      </c>
      <c r="C4" s="61" t="s">
        <v>149</v>
      </c>
      <c r="D4" s="61" t="s">
        <v>150</v>
      </c>
      <c r="E4" s="51" t="s">
        <v>105</v>
      </c>
      <c r="F4" s="52"/>
      <c r="G4" s="53"/>
      <c r="H4" s="53"/>
      <c r="I4" s="53"/>
      <c r="J4" s="52">
        <v>4</v>
      </c>
      <c r="K4" s="62">
        <v>2</v>
      </c>
      <c r="L4" s="64">
        <f>J4*K4</f>
        <v>8</v>
      </c>
      <c r="M4" s="195" t="s">
        <v>81</v>
      </c>
      <c r="N4" s="202">
        <v>5</v>
      </c>
      <c r="O4" s="205">
        <v>3</v>
      </c>
      <c r="P4" s="195">
        <f>N4*O4</f>
        <v>15</v>
      </c>
      <c r="Q4" s="208">
        <f>P4*0.9</f>
        <v>13.5</v>
      </c>
      <c r="R4" s="54" t="s">
        <v>158</v>
      </c>
      <c r="S4" s="120" t="s">
        <v>171</v>
      </c>
      <c r="T4" s="55" t="s">
        <v>160</v>
      </c>
      <c r="U4" s="55" t="s">
        <v>161</v>
      </c>
      <c r="V4" s="123" t="s">
        <v>163</v>
      </c>
      <c r="W4" s="67" t="s">
        <v>13</v>
      </c>
      <c r="X4" s="202">
        <v>5</v>
      </c>
      <c r="Y4" s="205">
        <v>1</v>
      </c>
      <c r="Z4" s="208">
        <f>X4*Y4</f>
        <v>5</v>
      </c>
      <c r="AA4" s="54" t="s">
        <v>169</v>
      </c>
      <c r="AB4" s="55" t="s">
        <v>167</v>
      </c>
      <c r="AC4" s="84" t="s">
        <v>111</v>
      </c>
      <c r="AD4" s="84" t="s">
        <v>164</v>
      </c>
      <c r="AE4" s="86">
        <v>0.7</v>
      </c>
      <c r="AF4" s="86">
        <v>0.9</v>
      </c>
      <c r="AG4" s="87">
        <v>0.95</v>
      </c>
      <c r="AH4" s="88">
        <f>Z4*AE4*AF4*AG4</f>
        <v>2.9924999999999997</v>
      </c>
    </row>
    <row r="5" spans="2:34" ht="45" customHeight="1" thickBot="1" x14ac:dyDescent="0.3">
      <c r="B5" s="76" t="s">
        <v>153</v>
      </c>
      <c r="C5" s="61" t="s">
        <v>154</v>
      </c>
      <c r="D5" s="61" t="s">
        <v>155</v>
      </c>
      <c r="E5" s="51" t="s">
        <v>54</v>
      </c>
      <c r="F5" s="52"/>
      <c r="G5" s="53"/>
      <c r="H5" s="53"/>
      <c r="I5" s="53"/>
      <c r="J5" s="52">
        <v>3</v>
      </c>
      <c r="K5" s="62">
        <v>2</v>
      </c>
      <c r="L5" s="64">
        <f t="shared" ref="L5:L6" si="0">J5*K5</f>
        <v>6</v>
      </c>
      <c r="M5" s="195"/>
      <c r="N5" s="203"/>
      <c r="O5" s="206"/>
      <c r="P5" s="195"/>
      <c r="Q5" s="195"/>
      <c r="R5" s="54"/>
      <c r="S5" s="119" t="s">
        <v>159</v>
      </c>
      <c r="T5" s="55"/>
      <c r="U5" s="90"/>
      <c r="V5" s="122"/>
      <c r="W5" s="55"/>
      <c r="X5" s="203"/>
      <c r="Y5" s="206"/>
      <c r="Z5" s="195"/>
      <c r="AA5" s="83"/>
      <c r="AB5" s="55" t="s">
        <v>108</v>
      </c>
      <c r="AC5" s="84" t="s">
        <v>112</v>
      </c>
      <c r="AD5" s="84" t="s">
        <v>165</v>
      </c>
      <c r="AE5" s="89">
        <v>1</v>
      </c>
      <c r="AF5" s="86">
        <v>0.9</v>
      </c>
      <c r="AG5" s="87">
        <v>0.95</v>
      </c>
      <c r="AH5" s="88">
        <f>Z4*AE5*AF5*AG5</f>
        <v>4.2749999999999995</v>
      </c>
    </row>
    <row r="6" spans="2:34" ht="49.5" customHeight="1" thickBot="1" x14ac:dyDescent="0.3">
      <c r="B6" s="77" t="s">
        <v>156</v>
      </c>
      <c r="C6" s="78" t="s">
        <v>157</v>
      </c>
      <c r="D6" s="78" t="s">
        <v>155</v>
      </c>
      <c r="E6" s="57" t="s">
        <v>63</v>
      </c>
      <c r="F6" s="58"/>
      <c r="G6" s="59"/>
      <c r="H6" s="59"/>
      <c r="I6" s="59"/>
      <c r="J6" s="58">
        <v>4</v>
      </c>
      <c r="K6" s="65">
        <v>2</v>
      </c>
      <c r="L6" s="64">
        <f t="shared" si="0"/>
        <v>8</v>
      </c>
      <c r="M6" s="196"/>
      <c r="N6" s="204"/>
      <c r="O6" s="207"/>
      <c r="P6" s="196"/>
      <c r="Q6" s="196"/>
      <c r="R6" s="124" t="s">
        <v>162</v>
      </c>
      <c r="S6" s="60"/>
      <c r="T6" s="56"/>
      <c r="U6" s="60"/>
      <c r="V6" s="121"/>
      <c r="W6" s="68"/>
      <c r="X6" s="204"/>
      <c r="Y6" s="207"/>
      <c r="Z6" s="196"/>
      <c r="AA6" s="91"/>
      <c r="AB6" s="56" t="s">
        <v>168</v>
      </c>
      <c r="AC6" s="85" t="s">
        <v>113</v>
      </c>
      <c r="AD6" s="56" t="s">
        <v>166</v>
      </c>
      <c r="AE6" s="92">
        <v>1</v>
      </c>
      <c r="AF6" s="86">
        <v>0.9</v>
      </c>
      <c r="AG6" s="87">
        <v>0.95</v>
      </c>
      <c r="AH6" s="88">
        <f>Z4*AE6*AF6*AG6</f>
        <v>4.2749999999999995</v>
      </c>
    </row>
    <row r="7" spans="2:34" hidden="1" x14ac:dyDescent="0.25"/>
    <row r="8" spans="2:34" x14ac:dyDescent="0.25">
      <c r="B8" s="193" t="s">
        <v>142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</row>
    <row r="10" spans="2:34" s="112" customFormat="1" x14ac:dyDescent="0.25">
      <c r="B10" s="188" t="s">
        <v>195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</row>
    <row r="11" spans="2:34" s="112" customFormat="1" x14ac:dyDescent="0.25">
      <c r="B11" s="188" t="s">
        <v>197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</row>
    <row r="12" spans="2:34" s="112" customFormat="1" x14ac:dyDescent="0.25">
      <c r="B12" s="189" t="s">
        <v>196</v>
      </c>
      <c r="C12" s="189"/>
    </row>
    <row r="37" spans="1:9" ht="34.5" customHeight="1" x14ac:dyDescent="0.25">
      <c r="A37" s="194" t="s">
        <v>56</v>
      </c>
      <c r="B37" s="194"/>
      <c r="C37" s="194"/>
      <c r="D37" s="194"/>
      <c r="E37" s="194"/>
      <c r="F37" s="194"/>
      <c r="G37" s="194"/>
      <c r="H37" s="194"/>
      <c r="I37" s="194"/>
    </row>
  </sheetData>
  <mergeCells count="25">
    <mergeCell ref="B1:AH1"/>
    <mergeCell ref="B2:B3"/>
    <mergeCell ref="C2:C3"/>
    <mergeCell ref="D2:D3"/>
    <mergeCell ref="E2:I2"/>
    <mergeCell ref="J2:L2"/>
    <mergeCell ref="N2:P2"/>
    <mergeCell ref="AA2:AC2"/>
    <mergeCell ref="AD2:AD3"/>
    <mergeCell ref="AE2:AH2"/>
    <mergeCell ref="A37:I37"/>
    <mergeCell ref="X2:Z2"/>
    <mergeCell ref="X4:X6"/>
    <mergeCell ref="Y4:Y6"/>
    <mergeCell ref="Z4:Z6"/>
    <mergeCell ref="R2:W2"/>
    <mergeCell ref="M4:M6"/>
    <mergeCell ref="N4:N6"/>
    <mergeCell ref="O4:O6"/>
    <mergeCell ref="P4:P6"/>
    <mergeCell ref="Q4:Q6"/>
    <mergeCell ref="B8:AH8"/>
    <mergeCell ref="B10:AB10"/>
    <mergeCell ref="B11:N11"/>
    <mergeCell ref="B12:C12"/>
  </mergeCells>
  <conditionalFormatting sqref="L4:L6 P4:Q4">
    <cfRule type="expression" dxfId="88" priority="9" stopIfTrue="1">
      <formula>IF(L4&lt;=4,1,0)</formula>
    </cfRule>
    <cfRule type="expression" dxfId="87" priority="10" stopIfTrue="1">
      <formula>IF(L4&lt;=8,1,0)</formula>
    </cfRule>
    <cfRule type="expression" dxfId="86" priority="11" stopIfTrue="1">
      <formula>IF(L4&lt;15,1,0)</formula>
    </cfRule>
    <cfRule type="expression" dxfId="85" priority="12" stopIfTrue="1">
      <formula>IF(L4&lt;=25,1,0)</formula>
    </cfRule>
  </conditionalFormatting>
  <conditionalFormatting sqref="AH4:AH6">
    <cfRule type="expression" dxfId="84" priority="5" stopIfTrue="1">
      <formula>IF(AH4&lt;=4,1,0)</formula>
    </cfRule>
    <cfRule type="expression" dxfId="83" priority="6" stopIfTrue="1">
      <formula>IF(AH4&lt;=8,1,0)</formula>
    </cfRule>
    <cfRule type="expression" dxfId="82" priority="7" stopIfTrue="1">
      <formula>IF(AH4&lt;15,1,0)</formula>
    </cfRule>
    <cfRule type="expression" dxfId="81" priority="8" stopIfTrue="1">
      <formula>IF(AH4&lt;=25,1,0)</formula>
    </cfRule>
  </conditionalFormatting>
  <conditionalFormatting sqref="Z4">
    <cfRule type="expression" dxfId="80" priority="1" stopIfTrue="1">
      <formula>IF(Z4&lt;=4,1,0)</formula>
    </cfRule>
    <cfRule type="expression" dxfId="79" priority="2" stopIfTrue="1">
      <formula>IF(Z4&lt;=8,1,0)</formula>
    </cfRule>
    <cfRule type="expression" dxfId="78" priority="3" stopIfTrue="1">
      <formula>IF(Z4&lt;15,1,0)</formula>
    </cfRule>
    <cfRule type="expression" dxfId="77" priority="4" stopIfTrue="1">
      <formula>IF(Z4&lt;=25,1,0)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 Menu</vt:lpstr>
      <vt:lpstr>SWIFRA RL</vt:lpstr>
      <vt:lpstr>LOPA</vt:lpstr>
      <vt:lpstr>RAM CS 5x5</vt:lpstr>
      <vt:lpstr>Fig. 11 Layered Insurance</vt:lpstr>
      <vt:lpstr>LOCA</vt:lpstr>
      <vt:lpstr>LOPA CS</vt:lpstr>
      <vt:lpstr>Striped BT - CS</vt:lpstr>
      <vt:lpstr>LOCA FS</vt:lpstr>
      <vt:lpstr>Striped BT - FS</vt:lpstr>
      <vt:lpstr>Striped BT - FS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 Consult</dc:creator>
  <cp:lastModifiedBy>Tim Fisher</cp:lastModifiedBy>
  <dcterms:created xsi:type="dcterms:W3CDTF">2018-07-13T16:45:48Z</dcterms:created>
  <dcterms:modified xsi:type="dcterms:W3CDTF">2020-03-25T18:05:10Z</dcterms:modified>
</cp:coreProperties>
</file>